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3" sheetId="2" r:id="rId1"/>
    <sheet name="Приложение №5" sheetId="3" r:id="rId2"/>
  </sheets>
  <definedNames>
    <definedName name="_xlnm._FilterDatabase" localSheetId="1" hidden="1">'Приложение №5'!$A$14:$L$457</definedName>
    <definedName name="_xlnm._FilterDatabase" localSheetId="0" hidden="1">Приложение№3!$A$16:$Z$662</definedName>
    <definedName name="_xlnm.Print_Titles" localSheetId="0">Приложение№3!$14:$16</definedName>
    <definedName name="_xlnm.Print_Area" localSheetId="1">'Приложение №5'!$A$1:$AB$457</definedName>
    <definedName name="_xlnm.Print_Area" localSheetId="0">Приложение№3!$A$1:$Z$662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57" i="3" l="1"/>
  <c r="Y457" i="3"/>
  <c r="Y15" i="3"/>
  <c r="Y43" i="3"/>
  <c r="Y70" i="3"/>
  <c r="Y71" i="3"/>
  <c r="Y72" i="3"/>
  <c r="AB69" i="3"/>
  <c r="Y69" i="3"/>
  <c r="AA69" i="3" s="1"/>
  <c r="AB68" i="3"/>
  <c r="AB67" i="3"/>
  <c r="AB66" i="3"/>
  <c r="Y66" i="3"/>
  <c r="AA66" i="3" s="1"/>
  <c r="AB65" i="3"/>
  <c r="AB64" i="3"/>
  <c r="W17" i="2"/>
  <c r="W123" i="2"/>
  <c r="W124" i="2"/>
  <c r="W125" i="2"/>
  <c r="W126" i="2"/>
  <c r="W127" i="2"/>
  <c r="W128" i="2"/>
  <c r="X662" i="2"/>
  <c r="W95" i="2"/>
  <c r="Y95" i="2" s="1"/>
  <c r="W98" i="2"/>
  <c r="Z93" i="2"/>
  <c r="Z94" i="2"/>
  <c r="Z95" i="2"/>
  <c r="Z96" i="2"/>
  <c r="Z97" i="2"/>
  <c r="Y98" i="2"/>
  <c r="Z98" i="2"/>
  <c r="W97" i="2"/>
  <c r="Y97" i="2" s="1"/>
  <c r="Z116" i="2"/>
  <c r="Z117" i="2"/>
  <c r="Z118" i="2"/>
  <c r="Z119" i="2"/>
  <c r="Z120" i="2"/>
  <c r="Z121" i="2"/>
  <c r="Z122" i="2"/>
  <c r="Y65" i="3" l="1"/>
  <c r="Y68" i="3"/>
  <c r="W96" i="2"/>
  <c r="Y96" i="2" s="1"/>
  <c r="W94" i="2"/>
  <c r="X112" i="3"/>
  <c r="AB112" i="3" s="1"/>
  <c r="X113" i="3"/>
  <c r="AB113" i="3" s="1"/>
  <c r="X114" i="3"/>
  <c r="AB114" i="3" s="1"/>
  <c r="X115" i="3"/>
  <c r="AB115" i="3" s="1"/>
  <c r="AA68" i="3" l="1"/>
  <c r="Y67" i="3"/>
  <c r="AA67" i="3" s="1"/>
  <c r="AA65" i="3"/>
  <c r="Y64" i="3"/>
  <c r="AA64" i="3" s="1"/>
  <c r="Y94" i="2"/>
  <c r="W93" i="2"/>
  <c r="R245" i="3"/>
  <c r="R244" i="3" s="1"/>
  <c r="Q245" i="3"/>
  <c r="S245" i="3" s="1"/>
  <c r="W245" i="3" s="1"/>
  <c r="AA245" i="3" s="1"/>
  <c r="R217" i="3"/>
  <c r="R216" i="3" s="1"/>
  <c r="Q217" i="3"/>
  <c r="Q216" i="3" s="1"/>
  <c r="R209" i="3"/>
  <c r="R208" i="3" s="1"/>
  <c r="Q209" i="3"/>
  <c r="Q208" i="3" s="1"/>
  <c r="T208" i="2"/>
  <c r="S208" i="2"/>
  <c r="T183" i="2"/>
  <c r="T182" i="2" s="1"/>
  <c r="S183" i="2"/>
  <c r="S182" i="2" s="1"/>
  <c r="T180" i="2"/>
  <c r="T179" i="2" s="1"/>
  <c r="S180" i="2"/>
  <c r="S179" i="2" s="1"/>
  <c r="T207" i="2"/>
  <c r="T206" i="2" s="1"/>
  <c r="V206" i="2" s="1"/>
  <c r="Z206" i="2" s="1"/>
  <c r="S207" i="2"/>
  <c r="Y93" i="2" l="1"/>
  <c r="W92" i="2"/>
  <c r="W91" i="2" s="1"/>
  <c r="W85" i="2" s="1"/>
  <c r="W662" i="2" s="1"/>
  <c r="Q244" i="3"/>
  <c r="T244" i="3"/>
  <c r="X244" i="3" s="1"/>
  <c r="AB244" i="3" s="1"/>
  <c r="R243" i="3"/>
  <c r="T245" i="3"/>
  <c r="X245" i="3" s="1"/>
  <c r="AB245" i="3" s="1"/>
  <c r="T178" i="2"/>
  <c r="T173" i="2" s="1"/>
  <c r="T172" i="2" s="1"/>
  <c r="T138" i="2" s="1"/>
  <c r="V208" i="2"/>
  <c r="Z208" i="2" s="1"/>
  <c r="U207" i="2"/>
  <c r="Y207" i="2" s="1"/>
  <c r="S206" i="2"/>
  <c r="U208" i="2"/>
  <c r="Y208" i="2" s="1"/>
  <c r="V207" i="2"/>
  <c r="Z207" i="2" s="1"/>
  <c r="Q243" i="3" l="1"/>
  <c r="S244" i="3"/>
  <c r="W244" i="3" s="1"/>
  <c r="AA244" i="3" s="1"/>
  <c r="T243" i="3"/>
  <c r="X243" i="3" s="1"/>
  <c r="AB243" i="3" s="1"/>
  <c r="R207" i="3"/>
  <c r="U206" i="2"/>
  <c r="Y206" i="2" s="1"/>
  <c r="S178" i="2"/>
  <c r="S173" i="2" s="1"/>
  <c r="S172" i="2" s="1"/>
  <c r="S138" i="2" s="1"/>
  <c r="S243" i="3" l="1"/>
  <c r="W243" i="3" s="1"/>
  <c r="AA243" i="3" s="1"/>
  <c r="Q207" i="3"/>
  <c r="S383" i="2"/>
  <c r="S382" i="2" s="1"/>
  <c r="S378" i="2" s="1"/>
  <c r="S369" i="2" s="1"/>
  <c r="S351" i="2" s="1"/>
  <c r="S350" i="2" s="1"/>
  <c r="S384" i="2"/>
  <c r="S122" i="2"/>
  <c r="S121" i="2" s="1"/>
  <c r="U121" i="2" s="1"/>
  <c r="Y121" i="2" s="1"/>
  <c r="U122" i="2" l="1"/>
  <c r="Y122" i="2" s="1"/>
  <c r="T432" i="2"/>
  <c r="S432" i="2"/>
  <c r="R457" i="3" l="1"/>
  <c r="Q415" i="3"/>
  <c r="S115" i="3"/>
  <c r="Q114" i="3"/>
  <c r="Q113" i="3" s="1"/>
  <c r="Q112" i="3" s="1"/>
  <c r="Q43" i="3" s="1"/>
  <c r="Q15" i="3" s="1"/>
  <c r="S120" i="2"/>
  <c r="S119" i="2" s="1"/>
  <c r="Q457" i="3" l="1"/>
  <c r="S114" i="3"/>
  <c r="W115" i="3"/>
  <c r="AA115" i="3" s="1"/>
  <c r="S118" i="2"/>
  <c r="U119" i="2"/>
  <c r="Y119" i="2" s="1"/>
  <c r="U120" i="2"/>
  <c r="Y120" i="2" s="1"/>
  <c r="T431" i="2"/>
  <c r="S113" i="3" l="1"/>
  <c r="W114" i="3"/>
  <c r="AA114" i="3" s="1"/>
  <c r="U118" i="2"/>
  <c r="Y118" i="2" s="1"/>
  <c r="S117" i="2"/>
  <c r="S431" i="2"/>
  <c r="S422" i="2" s="1"/>
  <c r="S112" i="3" l="1"/>
  <c r="W112" i="3" s="1"/>
  <c r="AA112" i="3" s="1"/>
  <c r="W113" i="3"/>
  <c r="AA113" i="3" s="1"/>
  <c r="S406" i="2"/>
  <c r="T422" i="2"/>
  <c r="T406" i="2" s="1"/>
  <c r="S116" i="2"/>
  <c r="U117" i="2"/>
  <c r="Y117" i="2" s="1"/>
  <c r="S599" i="2"/>
  <c r="S598" i="2" s="1"/>
  <c r="T600" i="2"/>
  <c r="T599" i="2" s="1"/>
  <c r="S600" i="2"/>
  <c r="U600" i="2" s="1"/>
  <c r="Y600" i="2" s="1"/>
  <c r="V601" i="2"/>
  <c r="Z601" i="2" s="1"/>
  <c r="U601" i="2"/>
  <c r="Y601" i="2" s="1"/>
  <c r="V599" i="2" l="1"/>
  <c r="Z599" i="2" s="1"/>
  <c r="T598" i="2"/>
  <c r="S597" i="2"/>
  <c r="U598" i="2"/>
  <c r="Y598" i="2" s="1"/>
  <c r="V600" i="2"/>
  <c r="Z600" i="2" s="1"/>
  <c r="U599" i="2"/>
  <c r="Y599" i="2" s="1"/>
  <c r="U116" i="2"/>
  <c r="Y116" i="2" s="1"/>
  <c r="S17" i="2"/>
  <c r="T575" i="2"/>
  <c r="T584" i="2"/>
  <c r="T583" i="2" s="1"/>
  <c r="T579" i="2" s="1"/>
  <c r="T574" i="2" s="1"/>
  <c r="T573" i="2" s="1"/>
  <c r="S584" i="2"/>
  <c r="S583" i="2" s="1"/>
  <c r="S579" i="2" s="1"/>
  <c r="S575" i="2" s="1"/>
  <c r="V598" i="2" l="1"/>
  <c r="Z598" i="2" s="1"/>
  <c r="T597" i="2"/>
  <c r="S586" i="2"/>
  <c r="U597" i="2"/>
  <c r="Y597" i="2" s="1"/>
  <c r="S574" i="2"/>
  <c r="S573" i="2" s="1"/>
  <c r="T514" i="2"/>
  <c r="T513" i="2" s="1"/>
  <c r="T495" i="2" s="1"/>
  <c r="T494" i="2" s="1"/>
  <c r="S514" i="2"/>
  <c r="S513" i="2" s="1"/>
  <c r="S495" i="2" s="1"/>
  <c r="S494" i="2" s="1"/>
  <c r="T527" i="2"/>
  <c r="T526" i="2" s="1"/>
  <c r="T521" i="2" s="1"/>
  <c r="V528" i="2"/>
  <c r="Z528" i="2" s="1"/>
  <c r="V529" i="2"/>
  <c r="Z529" i="2" s="1"/>
  <c r="U529" i="2"/>
  <c r="Y529" i="2" s="1"/>
  <c r="S528" i="2"/>
  <c r="S527" i="2" s="1"/>
  <c r="S526" i="2" s="1"/>
  <c r="S521" i="2" s="1"/>
  <c r="U528" i="2" l="1"/>
  <c r="Y528" i="2" s="1"/>
  <c r="T487" i="2"/>
  <c r="S487" i="2"/>
  <c r="S486" i="2" s="1"/>
  <c r="S662" i="2" s="1"/>
  <c r="V597" i="2"/>
  <c r="Z597" i="2" s="1"/>
  <c r="T586" i="2"/>
  <c r="U527" i="2"/>
  <c r="Y527" i="2" s="1"/>
  <c r="V527" i="2"/>
  <c r="Z527" i="2" s="1"/>
  <c r="D109" i="3"/>
  <c r="D111" i="3" s="1"/>
  <c r="F62" i="2"/>
  <c r="F64" i="2" s="1"/>
  <c r="T486" i="2" l="1"/>
  <c r="T662" i="2" s="1"/>
  <c r="F63" i="2"/>
  <c r="D110" i="3"/>
  <c r="P111" i="3" l="1"/>
  <c r="O111" i="3"/>
  <c r="N110" i="3"/>
  <c r="N109" i="3" s="1"/>
  <c r="M110" i="3"/>
  <c r="M109" i="3" s="1"/>
  <c r="R64" i="2"/>
  <c r="Q64" i="2"/>
  <c r="P63" i="2"/>
  <c r="P62" i="2" s="1"/>
  <c r="O63" i="2"/>
  <c r="O62" i="2" s="1"/>
  <c r="O110" i="3" l="1"/>
  <c r="S110" i="3" s="1"/>
  <c r="W110" i="3" s="1"/>
  <c r="AA110" i="3" s="1"/>
  <c r="S111" i="3"/>
  <c r="W111" i="3" s="1"/>
  <c r="AA111" i="3" s="1"/>
  <c r="P110" i="3"/>
  <c r="T111" i="3"/>
  <c r="X111" i="3" s="1"/>
  <c r="AB111" i="3" s="1"/>
  <c r="Q63" i="2"/>
  <c r="U64" i="2"/>
  <c r="Y64" i="2" s="1"/>
  <c r="R63" i="2"/>
  <c r="V64" i="2"/>
  <c r="Z64" i="2" s="1"/>
  <c r="O109" i="3"/>
  <c r="P109" i="3"/>
  <c r="T110" i="3"/>
  <c r="X110" i="3" s="1"/>
  <c r="AB110" i="3" s="1"/>
  <c r="O61" i="2"/>
  <c r="Q61" i="2" s="1"/>
  <c r="U61" i="2" s="1"/>
  <c r="Y61" i="2" s="1"/>
  <c r="O45" i="2"/>
  <c r="O44" i="2" s="1"/>
  <c r="O33" i="2" s="1"/>
  <c r="O17" i="2" s="1"/>
  <c r="P45" i="2"/>
  <c r="P44" i="2" s="1"/>
  <c r="P33" i="2" s="1"/>
  <c r="P17" i="2" s="1"/>
  <c r="P61" i="2"/>
  <c r="R61" i="2" s="1"/>
  <c r="V61" i="2" s="1"/>
  <c r="Z61" i="2" s="1"/>
  <c r="N43" i="3"/>
  <c r="N15" i="3" s="1"/>
  <c r="N108" i="3"/>
  <c r="M43" i="3"/>
  <c r="M15" i="3" s="1"/>
  <c r="M108" i="3"/>
  <c r="R377" i="2"/>
  <c r="V377" i="2" s="1"/>
  <c r="Z377" i="2" s="1"/>
  <c r="Q377" i="2"/>
  <c r="U377" i="2" s="1"/>
  <c r="Y377" i="2" s="1"/>
  <c r="Q62" i="2" l="1"/>
  <c r="U62" i="2" s="1"/>
  <c r="Y62" i="2" s="1"/>
  <c r="U63" i="2"/>
  <c r="Y63" i="2" s="1"/>
  <c r="R62" i="2"/>
  <c r="V62" i="2" s="1"/>
  <c r="Z62" i="2" s="1"/>
  <c r="V63" i="2"/>
  <c r="Z63" i="2" s="1"/>
  <c r="O108" i="3"/>
  <c r="S108" i="3" s="1"/>
  <c r="W108" i="3" s="1"/>
  <c r="AA108" i="3" s="1"/>
  <c r="S109" i="3"/>
  <c r="W109" i="3" s="1"/>
  <c r="AA109" i="3" s="1"/>
  <c r="P108" i="3"/>
  <c r="T108" i="3" s="1"/>
  <c r="X108" i="3" s="1"/>
  <c r="AB108" i="3" s="1"/>
  <c r="T109" i="3"/>
  <c r="X109" i="3" s="1"/>
  <c r="AB109" i="3" s="1"/>
  <c r="P376" i="2"/>
  <c r="R376" i="2" s="1"/>
  <c r="V376" i="2" s="1"/>
  <c r="Z376" i="2" s="1"/>
  <c r="O376" i="2"/>
  <c r="Q376" i="2" s="1"/>
  <c r="U376" i="2" s="1"/>
  <c r="Y376" i="2" s="1"/>
  <c r="P355" i="2"/>
  <c r="P354" i="2" s="1"/>
  <c r="P353" i="2" s="1"/>
  <c r="P352" i="2" s="1"/>
  <c r="O355" i="2"/>
  <c r="O354" i="2" s="1"/>
  <c r="O353" i="2" s="1"/>
  <c r="N457" i="3"/>
  <c r="M457" i="3"/>
  <c r="P375" i="2" l="1"/>
  <c r="R375" i="2" s="1"/>
  <c r="V375" i="2" s="1"/>
  <c r="Z375" i="2" s="1"/>
  <c r="O375" i="2"/>
  <c r="O352" i="2"/>
  <c r="L384" i="2"/>
  <c r="P374" i="2" l="1"/>
  <c r="Q375" i="2"/>
  <c r="U375" i="2" s="1"/>
  <c r="Y375" i="2" s="1"/>
  <c r="O374" i="2"/>
  <c r="J455" i="3"/>
  <c r="J454" i="3" s="1"/>
  <c r="J453" i="3" s="1"/>
  <c r="J446" i="3" s="1"/>
  <c r="J415" i="3" s="1"/>
  <c r="I455" i="3"/>
  <c r="I454" i="3" s="1"/>
  <c r="I453" i="3" s="1"/>
  <c r="I446" i="3" s="1"/>
  <c r="I415" i="3" s="1"/>
  <c r="J393" i="3"/>
  <c r="J392" i="3" s="1"/>
  <c r="J380" i="3" s="1"/>
  <c r="J107" i="3"/>
  <c r="I107" i="3"/>
  <c r="R374" i="2" l="1"/>
  <c r="V374" i="2" s="1"/>
  <c r="Z374" i="2" s="1"/>
  <c r="P369" i="2"/>
  <c r="P351" i="2" s="1"/>
  <c r="P350" i="2" s="1"/>
  <c r="P662" i="2" s="1"/>
  <c r="Q374" i="2"/>
  <c r="U374" i="2" s="1"/>
  <c r="Y374" i="2" s="1"/>
  <c r="O369" i="2"/>
  <c r="O351" i="2" s="1"/>
  <c r="O350" i="2" s="1"/>
  <c r="N668" i="2"/>
  <c r="N670" i="2"/>
  <c r="L670" i="2"/>
  <c r="K384" i="2"/>
  <c r="K383" i="2" s="1"/>
  <c r="K382" i="2" s="1"/>
  <c r="K370" i="2" s="1"/>
  <c r="K369" i="2" s="1"/>
  <c r="K351" i="2" s="1"/>
  <c r="K350" i="2" s="1"/>
  <c r="L475" i="2"/>
  <c r="L474" i="2" s="1"/>
  <c r="L473" i="2" s="1"/>
  <c r="L472" i="2" s="1"/>
  <c r="L453" i="2" s="1"/>
  <c r="L383" i="2"/>
  <c r="L382" i="2" s="1"/>
  <c r="L370" i="2" s="1"/>
  <c r="L369" i="2" s="1"/>
  <c r="L351" i="2" s="1"/>
  <c r="L350" i="2" s="1"/>
  <c r="L43" i="2"/>
  <c r="K43" i="2"/>
  <c r="O662" i="2" l="1"/>
  <c r="L54" i="2"/>
  <c r="K54" i="2"/>
  <c r="L59" i="2"/>
  <c r="L58" i="2" s="1"/>
  <c r="K59" i="2"/>
  <c r="K58" i="2" s="1"/>
  <c r="L53" i="2"/>
  <c r="L52" i="2" s="1"/>
  <c r="K53" i="2"/>
  <c r="K52" i="2" s="1"/>
  <c r="L50" i="2"/>
  <c r="L49" i="2" s="1"/>
  <c r="K50" i="2"/>
  <c r="K49" i="2" s="1"/>
  <c r="K45" i="2" l="1"/>
  <c r="K44" i="2" s="1"/>
  <c r="L45" i="2"/>
  <c r="L44" i="2" s="1"/>
  <c r="L107" i="3"/>
  <c r="P107" i="3" s="1"/>
  <c r="T107" i="3" s="1"/>
  <c r="X107" i="3" s="1"/>
  <c r="AB107" i="3" s="1"/>
  <c r="K107" i="3"/>
  <c r="O107" i="3" s="1"/>
  <c r="S107" i="3" s="1"/>
  <c r="W107" i="3" s="1"/>
  <c r="AA107" i="3" s="1"/>
  <c r="J106" i="3"/>
  <c r="J105" i="3" s="1"/>
  <c r="J43" i="3" s="1"/>
  <c r="I106" i="3"/>
  <c r="K106" i="3" s="1"/>
  <c r="O106" i="3" s="1"/>
  <c r="S106" i="3" s="1"/>
  <c r="W106" i="3" s="1"/>
  <c r="AA106" i="3" s="1"/>
  <c r="L22" i="3"/>
  <c r="P22" i="3" s="1"/>
  <c r="T22" i="3" s="1"/>
  <c r="X22" i="3" s="1"/>
  <c r="AB22" i="3" s="1"/>
  <c r="K21" i="3"/>
  <c r="O21" i="3" s="1"/>
  <c r="S21" i="3" s="1"/>
  <c r="W21" i="3" s="1"/>
  <c r="AA21" i="3" s="1"/>
  <c r="K22" i="3"/>
  <c r="O22" i="3" s="1"/>
  <c r="S22" i="3" s="1"/>
  <c r="W22" i="3" s="1"/>
  <c r="AA22" i="3" s="1"/>
  <c r="J21" i="3"/>
  <c r="J20" i="3" s="1"/>
  <c r="J16" i="3" s="1"/>
  <c r="J15" i="3" s="1"/>
  <c r="I21" i="3"/>
  <c r="I20" i="3"/>
  <c r="I16" i="3" s="1"/>
  <c r="M667" i="2"/>
  <c r="M670" i="2" s="1"/>
  <c r="K667" i="2"/>
  <c r="K670" i="2" s="1"/>
  <c r="N435" i="2"/>
  <c r="R435" i="2" s="1"/>
  <c r="V435" i="2" s="1"/>
  <c r="Z435" i="2" s="1"/>
  <c r="M435" i="2"/>
  <c r="Q435" i="2" s="1"/>
  <c r="U435" i="2" s="1"/>
  <c r="Y435" i="2" s="1"/>
  <c r="L434" i="2"/>
  <c r="L433" i="2" s="1"/>
  <c r="K434" i="2"/>
  <c r="M434" i="2" s="1"/>
  <c r="Q434" i="2" s="1"/>
  <c r="U434" i="2" s="1"/>
  <c r="Y434" i="2" s="1"/>
  <c r="N43" i="2"/>
  <c r="R43" i="2" s="1"/>
  <c r="V43" i="2" s="1"/>
  <c r="Z43" i="2" s="1"/>
  <c r="M43" i="2"/>
  <c r="Q43" i="2" s="1"/>
  <c r="U43" i="2" s="1"/>
  <c r="Y43" i="2" s="1"/>
  <c r="L42" i="2"/>
  <c r="L41" i="2" s="1"/>
  <c r="L40" i="2" s="1"/>
  <c r="L39" i="2" s="1"/>
  <c r="N39" i="2" s="1"/>
  <c r="R39" i="2" s="1"/>
  <c r="V39" i="2" s="1"/>
  <c r="Z39" i="2" s="1"/>
  <c r="K42" i="2"/>
  <c r="K41" i="2" s="1"/>
  <c r="K40" i="2" s="1"/>
  <c r="M40" i="2" s="1"/>
  <c r="Q40" i="2" s="1"/>
  <c r="U40" i="2" s="1"/>
  <c r="Y40" i="2" s="1"/>
  <c r="N434" i="2" l="1"/>
  <c r="R434" i="2" s="1"/>
  <c r="V434" i="2" s="1"/>
  <c r="Z434" i="2" s="1"/>
  <c r="L432" i="2"/>
  <c r="L431" i="2" s="1"/>
  <c r="L422" i="2" s="1"/>
  <c r="L406" i="2" s="1"/>
  <c r="N433" i="2"/>
  <c r="R433" i="2" s="1"/>
  <c r="V433" i="2" s="1"/>
  <c r="Z433" i="2" s="1"/>
  <c r="K433" i="2"/>
  <c r="I105" i="3"/>
  <c r="J457" i="3"/>
  <c r="L20" i="3"/>
  <c r="P20" i="3" s="1"/>
  <c r="T20" i="3" s="1"/>
  <c r="X20" i="3" s="1"/>
  <c r="AB20" i="3" s="1"/>
  <c r="L105" i="3"/>
  <c r="P105" i="3" s="1"/>
  <c r="T105" i="3" s="1"/>
  <c r="X105" i="3" s="1"/>
  <c r="AB105" i="3" s="1"/>
  <c r="L21" i="3"/>
  <c r="P21" i="3" s="1"/>
  <c r="T21" i="3" s="1"/>
  <c r="X21" i="3" s="1"/>
  <c r="AB21" i="3" s="1"/>
  <c r="L106" i="3"/>
  <c r="P106" i="3" s="1"/>
  <c r="T106" i="3" s="1"/>
  <c r="X106" i="3" s="1"/>
  <c r="AB106" i="3" s="1"/>
  <c r="K20" i="3"/>
  <c r="O20" i="3" s="1"/>
  <c r="S20" i="3" s="1"/>
  <c r="W20" i="3" s="1"/>
  <c r="AA20" i="3" s="1"/>
  <c r="L33" i="2"/>
  <c r="L17" i="2" s="1"/>
  <c r="N42" i="2"/>
  <c r="R42" i="2" s="1"/>
  <c r="V42" i="2" s="1"/>
  <c r="Z42" i="2" s="1"/>
  <c r="N40" i="2"/>
  <c r="R40" i="2" s="1"/>
  <c r="V40" i="2" s="1"/>
  <c r="Z40" i="2" s="1"/>
  <c r="K39" i="2"/>
  <c r="M41" i="2"/>
  <c r="Q41" i="2" s="1"/>
  <c r="U41" i="2" s="1"/>
  <c r="Y41" i="2" s="1"/>
  <c r="N41" i="2"/>
  <c r="R41" i="2" s="1"/>
  <c r="V41" i="2" s="1"/>
  <c r="Z41" i="2" s="1"/>
  <c r="M42" i="2"/>
  <c r="Q42" i="2" s="1"/>
  <c r="U42" i="2" s="1"/>
  <c r="Y42" i="2" s="1"/>
  <c r="L662" i="2" l="1"/>
  <c r="K432" i="2"/>
  <c r="K431" i="2" s="1"/>
  <c r="K422" i="2" s="1"/>
  <c r="K406" i="2" s="1"/>
  <c r="M433" i="2"/>
  <c r="Q433" i="2" s="1"/>
  <c r="U433" i="2" s="1"/>
  <c r="Y433" i="2" s="1"/>
  <c r="I43" i="3"/>
  <c r="I15" i="3" s="1"/>
  <c r="I457" i="3" s="1"/>
  <c r="K105" i="3"/>
  <c r="O105" i="3" s="1"/>
  <c r="S105" i="3" s="1"/>
  <c r="W105" i="3" s="1"/>
  <c r="AA105" i="3" s="1"/>
  <c r="M39" i="2"/>
  <c r="Q39" i="2" s="1"/>
  <c r="U39" i="2" s="1"/>
  <c r="Y39" i="2" s="1"/>
  <c r="K33" i="2"/>
  <c r="K17" i="2" s="1"/>
  <c r="K662" i="2" l="1"/>
  <c r="M23" i="2"/>
  <c r="Q23" i="2" s="1"/>
  <c r="U23" i="2" s="1"/>
  <c r="Y23" i="2" s="1"/>
  <c r="N23" i="2"/>
  <c r="R23" i="2" s="1"/>
  <c r="V23" i="2" s="1"/>
  <c r="Z23" i="2" s="1"/>
  <c r="M28" i="2"/>
  <c r="Q28" i="2" s="1"/>
  <c r="U28" i="2" s="1"/>
  <c r="Y28" i="2" s="1"/>
  <c r="N28" i="2"/>
  <c r="R28" i="2" s="1"/>
  <c r="V28" i="2" s="1"/>
  <c r="Z28" i="2" s="1"/>
  <c r="M32" i="2"/>
  <c r="Q32" i="2" s="1"/>
  <c r="U32" i="2" s="1"/>
  <c r="Y32" i="2" s="1"/>
  <c r="N32" i="2"/>
  <c r="R32" i="2" s="1"/>
  <c r="V32" i="2" s="1"/>
  <c r="Z32" i="2" s="1"/>
  <c r="M38" i="2"/>
  <c r="Q38" i="2" s="1"/>
  <c r="U38" i="2" s="1"/>
  <c r="Y38" i="2" s="1"/>
  <c r="N38" i="2"/>
  <c r="R38" i="2" s="1"/>
  <c r="V38" i="2" s="1"/>
  <c r="Z38" i="2" s="1"/>
  <c r="M48" i="2"/>
  <c r="Q48" i="2" s="1"/>
  <c r="U48" i="2" s="1"/>
  <c r="Y48" i="2" s="1"/>
  <c r="N48" i="2"/>
  <c r="R48" i="2" s="1"/>
  <c r="V48" i="2" s="1"/>
  <c r="Z48" i="2" s="1"/>
  <c r="M51" i="2"/>
  <c r="Q51" i="2" s="1"/>
  <c r="U51" i="2" s="1"/>
  <c r="Y51" i="2" s="1"/>
  <c r="N51" i="2"/>
  <c r="R51" i="2" s="1"/>
  <c r="V51" i="2" s="1"/>
  <c r="Z51" i="2" s="1"/>
  <c r="M54" i="2"/>
  <c r="Q54" i="2" s="1"/>
  <c r="U54" i="2" s="1"/>
  <c r="Y54" i="2" s="1"/>
  <c r="N54" i="2"/>
  <c r="R54" i="2" s="1"/>
  <c r="V54" i="2" s="1"/>
  <c r="Z54" i="2" s="1"/>
  <c r="M57" i="2"/>
  <c r="Q57" i="2" s="1"/>
  <c r="U57" i="2" s="1"/>
  <c r="Y57" i="2" s="1"/>
  <c r="N57" i="2"/>
  <c r="R57" i="2" s="1"/>
  <c r="V57" i="2" s="1"/>
  <c r="Z57" i="2" s="1"/>
  <c r="M60" i="2"/>
  <c r="Q60" i="2" s="1"/>
  <c r="U60" i="2" s="1"/>
  <c r="Y60" i="2" s="1"/>
  <c r="N60" i="2"/>
  <c r="R60" i="2" s="1"/>
  <c r="V60" i="2" s="1"/>
  <c r="Z60" i="2" s="1"/>
  <c r="M69" i="2"/>
  <c r="Q69" i="2" s="1"/>
  <c r="U69" i="2" s="1"/>
  <c r="Y69" i="2" s="1"/>
  <c r="N69" i="2"/>
  <c r="R69" i="2" s="1"/>
  <c r="V69" i="2" s="1"/>
  <c r="Z69" i="2" s="1"/>
  <c r="M71" i="2"/>
  <c r="Q71" i="2" s="1"/>
  <c r="U71" i="2" s="1"/>
  <c r="Y71" i="2" s="1"/>
  <c r="N71" i="2"/>
  <c r="R71" i="2" s="1"/>
  <c r="V71" i="2" s="1"/>
  <c r="Z71" i="2" s="1"/>
  <c r="M73" i="2"/>
  <c r="Q73" i="2" s="1"/>
  <c r="U73" i="2" s="1"/>
  <c r="Y73" i="2" s="1"/>
  <c r="N73" i="2"/>
  <c r="R73" i="2" s="1"/>
  <c r="V73" i="2" s="1"/>
  <c r="Z73" i="2" s="1"/>
  <c r="M77" i="2"/>
  <c r="Q77" i="2" s="1"/>
  <c r="U77" i="2" s="1"/>
  <c r="Y77" i="2" s="1"/>
  <c r="N77" i="2"/>
  <c r="R77" i="2" s="1"/>
  <c r="V77" i="2" s="1"/>
  <c r="Z77" i="2" s="1"/>
  <c r="M79" i="2"/>
  <c r="Q79" i="2" s="1"/>
  <c r="U79" i="2" s="1"/>
  <c r="Y79" i="2" s="1"/>
  <c r="N79" i="2"/>
  <c r="R79" i="2" s="1"/>
  <c r="V79" i="2" s="1"/>
  <c r="Z79" i="2" s="1"/>
  <c r="M81" i="2"/>
  <c r="Q81" i="2" s="1"/>
  <c r="U81" i="2" s="1"/>
  <c r="Y81" i="2" s="1"/>
  <c r="N81" i="2"/>
  <c r="R81" i="2" s="1"/>
  <c r="V81" i="2" s="1"/>
  <c r="Z81" i="2" s="1"/>
  <c r="M84" i="2"/>
  <c r="Q84" i="2" s="1"/>
  <c r="U84" i="2" s="1"/>
  <c r="Y84" i="2" s="1"/>
  <c r="N84" i="2"/>
  <c r="R84" i="2" s="1"/>
  <c r="V84" i="2" s="1"/>
  <c r="Z84" i="2" s="1"/>
  <c r="M90" i="2"/>
  <c r="Q90" i="2" s="1"/>
  <c r="U90" i="2" s="1"/>
  <c r="Y90" i="2" s="1"/>
  <c r="N90" i="2"/>
  <c r="R90" i="2" s="1"/>
  <c r="V90" i="2" s="1"/>
  <c r="Z90" i="2" s="1"/>
  <c r="M101" i="2"/>
  <c r="Q101" i="2" s="1"/>
  <c r="U101" i="2" s="1"/>
  <c r="Y101" i="2" s="1"/>
  <c r="N101" i="2"/>
  <c r="R101" i="2" s="1"/>
  <c r="V101" i="2" s="1"/>
  <c r="Z101" i="2" s="1"/>
  <c r="M103" i="2"/>
  <c r="Q103" i="2" s="1"/>
  <c r="U103" i="2" s="1"/>
  <c r="Y103" i="2" s="1"/>
  <c r="N103" i="2"/>
  <c r="R103" i="2" s="1"/>
  <c r="V103" i="2" s="1"/>
  <c r="Z103" i="2" s="1"/>
  <c r="M108" i="2"/>
  <c r="Q108" i="2" s="1"/>
  <c r="U108" i="2" s="1"/>
  <c r="Y108" i="2" s="1"/>
  <c r="N108" i="2"/>
  <c r="R108" i="2" s="1"/>
  <c r="V108" i="2" s="1"/>
  <c r="Z108" i="2" s="1"/>
  <c r="M110" i="2"/>
  <c r="Q110" i="2" s="1"/>
  <c r="U110" i="2" s="1"/>
  <c r="Y110" i="2" s="1"/>
  <c r="N110" i="2"/>
  <c r="R110" i="2" s="1"/>
  <c r="V110" i="2" s="1"/>
  <c r="Z110" i="2" s="1"/>
  <c r="M112" i="2"/>
  <c r="Q112" i="2" s="1"/>
  <c r="U112" i="2" s="1"/>
  <c r="Y112" i="2" s="1"/>
  <c r="N112" i="2"/>
  <c r="R112" i="2" s="1"/>
  <c r="V112" i="2" s="1"/>
  <c r="Z112" i="2" s="1"/>
  <c r="M115" i="2"/>
  <c r="Q115" i="2" s="1"/>
  <c r="U115" i="2" s="1"/>
  <c r="Y115" i="2" s="1"/>
  <c r="N115" i="2"/>
  <c r="R115" i="2" s="1"/>
  <c r="V115" i="2" s="1"/>
  <c r="Z115" i="2" s="1"/>
  <c r="M128" i="2"/>
  <c r="Q128" i="2" s="1"/>
  <c r="U128" i="2" s="1"/>
  <c r="Y128" i="2" s="1"/>
  <c r="N128" i="2"/>
  <c r="R128" i="2" s="1"/>
  <c r="V128" i="2" s="1"/>
  <c r="Z128" i="2" s="1"/>
  <c r="M134" i="2"/>
  <c r="Q134" i="2" s="1"/>
  <c r="U134" i="2" s="1"/>
  <c r="Y134" i="2" s="1"/>
  <c r="N134" i="2"/>
  <c r="R134" i="2" s="1"/>
  <c r="V134" i="2" s="1"/>
  <c r="Z134" i="2" s="1"/>
  <c r="M137" i="2"/>
  <c r="Q137" i="2" s="1"/>
  <c r="U137" i="2" s="1"/>
  <c r="Y137" i="2" s="1"/>
  <c r="N137" i="2"/>
  <c r="R137" i="2" s="1"/>
  <c r="V137" i="2" s="1"/>
  <c r="Z137" i="2" s="1"/>
  <c r="M144" i="2"/>
  <c r="Q144" i="2" s="1"/>
  <c r="U144" i="2" s="1"/>
  <c r="Y144" i="2" s="1"/>
  <c r="N144" i="2"/>
  <c r="R144" i="2" s="1"/>
  <c r="V144" i="2" s="1"/>
  <c r="Z144" i="2" s="1"/>
  <c r="M147" i="2"/>
  <c r="Q147" i="2" s="1"/>
  <c r="U147" i="2" s="1"/>
  <c r="Y147" i="2" s="1"/>
  <c r="N147" i="2"/>
  <c r="R147" i="2" s="1"/>
  <c r="V147" i="2" s="1"/>
  <c r="Z147" i="2" s="1"/>
  <c r="M153" i="2"/>
  <c r="Q153" i="2" s="1"/>
  <c r="U153" i="2" s="1"/>
  <c r="Y153" i="2" s="1"/>
  <c r="N153" i="2"/>
  <c r="R153" i="2" s="1"/>
  <c r="V153" i="2" s="1"/>
  <c r="Z153" i="2" s="1"/>
  <c r="M156" i="2"/>
  <c r="Q156" i="2" s="1"/>
  <c r="U156" i="2" s="1"/>
  <c r="Y156" i="2" s="1"/>
  <c r="N156" i="2"/>
  <c r="R156" i="2" s="1"/>
  <c r="V156" i="2" s="1"/>
  <c r="Z156" i="2" s="1"/>
  <c r="M162" i="2"/>
  <c r="Q162" i="2" s="1"/>
  <c r="U162" i="2" s="1"/>
  <c r="Y162" i="2" s="1"/>
  <c r="N162" i="2"/>
  <c r="R162" i="2" s="1"/>
  <c r="V162" i="2" s="1"/>
  <c r="Z162" i="2" s="1"/>
  <c r="M165" i="2"/>
  <c r="Q165" i="2" s="1"/>
  <c r="U165" i="2" s="1"/>
  <c r="Y165" i="2" s="1"/>
  <c r="N165" i="2"/>
  <c r="R165" i="2" s="1"/>
  <c r="V165" i="2" s="1"/>
  <c r="Z165" i="2" s="1"/>
  <c r="M168" i="2"/>
  <c r="Q168" i="2" s="1"/>
  <c r="U168" i="2" s="1"/>
  <c r="Y168" i="2" s="1"/>
  <c r="N168" i="2"/>
  <c r="R168" i="2" s="1"/>
  <c r="V168" i="2" s="1"/>
  <c r="Z168" i="2" s="1"/>
  <c r="M171" i="2"/>
  <c r="Q171" i="2" s="1"/>
  <c r="U171" i="2" s="1"/>
  <c r="Y171" i="2" s="1"/>
  <c r="N171" i="2"/>
  <c r="R171" i="2" s="1"/>
  <c r="V171" i="2" s="1"/>
  <c r="Z171" i="2" s="1"/>
  <c r="M177" i="2"/>
  <c r="Q177" i="2" s="1"/>
  <c r="U177" i="2" s="1"/>
  <c r="Y177" i="2" s="1"/>
  <c r="N177" i="2"/>
  <c r="R177" i="2" s="1"/>
  <c r="V177" i="2" s="1"/>
  <c r="Z177" i="2" s="1"/>
  <c r="M181" i="2"/>
  <c r="Q181" i="2" s="1"/>
  <c r="U181" i="2" s="1"/>
  <c r="Y181" i="2" s="1"/>
  <c r="N181" i="2"/>
  <c r="R181" i="2" s="1"/>
  <c r="V181" i="2" s="1"/>
  <c r="Z181" i="2" s="1"/>
  <c r="M184" i="2"/>
  <c r="Q184" i="2" s="1"/>
  <c r="U184" i="2" s="1"/>
  <c r="Y184" i="2" s="1"/>
  <c r="N184" i="2"/>
  <c r="R184" i="2" s="1"/>
  <c r="V184" i="2" s="1"/>
  <c r="Z184" i="2" s="1"/>
  <c r="M187" i="2"/>
  <c r="Q187" i="2" s="1"/>
  <c r="U187" i="2" s="1"/>
  <c r="Y187" i="2" s="1"/>
  <c r="N187" i="2"/>
  <c r="R187" i="2" s="1"/>
  <c r="V187" i="2" s="1"/>
  <c r="Z187" i="2" s="1"/>
  <c r="M190" i="2"/>
  <c r="Q190" i="2" s="1"/>
  <c r="U190" i="2" s="1"/>
  <c r="Y190" i="2" s="1"/>
  <c r="N190" i="2"/>
  <c r="R190" i="2" s="1"/>
  <c r="V190" i="2" s="1"/>
  <c r="Z190" i="2" s="1"/>
  <c r="M193" i="2"/>
  <c r="Q193" i="2" s="1"/>
  <c r="U193" i="2" s="1"/>
  <c r="Y193" i="2" s="1"/>
  <c r="N193" i="2"/>
  <c r="R193" i="2" s="1"/>
  <c r="V193" i="2" s="1"/>
  <c r="Z193" i="2" s="1"/>
  <c r="M196" i="2"/>
  <c r="Q196" i="2" s="1"/>
  <c r="U196" i="2" s="1"/>
  <c r="Y196" i="2" s="1"/>
  <c r="N196" i="2"/>
  <c r="R196" i="2" s="1"/>
  <c r="V196" i="2" s="1"/>
  <c r="Z196" i="2" s="1"/>
  <c r="M199" i="2"/>
  <c r="Q199" i="2" s="1"/>
  <c r="U199" i="2" s="1"/>
  <c r="Y199" i="2" s="1"/>
  <c r="N199" i="2"/>
  <c r="R199" i="2" s="1"/>
  <c r="V199" i="2" s="1"/>
  <c r="Z199" i="2" s="1"/>
  <c r="M202" i="2"/>
  <c r="Q202" i="2" s="1"/>
  <c r="U202" i="2" s="1"/>
  <c r="Y202" i="2" s="1"/>
  <c r="N202" i="2"/>
  <c r="R202" i="2" s="1"/>
  <c r="V202" i="2" s="1"/>
  <c r="Z202" i="2" s="1"/>
  <c r="M211" i="2"/>
  <c r="Q211" i="2" s="1"/>
  <c r="U211" i="2" s="1"/>
  <c r="Y211" i="2" s="1"/>
  <c r="N211" i="2"/>
  <c r="R211" i="2" s="1"/>
  <c r="V211" i="2" s="1"/>
  <c r="Z211" i="2" s="1"/>
  <c r="M214" i="2"/>
  <c r="Q214" i="2" s="1"/>
  <c r="U214" i="2" s="1"/>
  <c r="Y214" i="2" s="1"/>
  <c r="N214" i="2"/>
  <c r="R214" i="2" s="1"/>
  <c r="V214" i="2" s="1"/>
  <c r="Z214" i="2" s="1"/>
  <c r="M221" i="2"/>
  <c r="Q221" i="2" s="1"/>
  <c r="U221" i="2" s="1"/>
  <c r="Y221" i="2" s="1"/>
  <c r="N221" i="2"/>
  <c r="R221" i="2" s="1"/>
  <c r="V221" i="2" s="1"/>
  <c r="Z221" i="2" s="1"/>
  <c r="M228" i="2"/>
  <c r="Q228" i="2" s="1"/>
  <c r="U228" i="2" s="1"/>
  <c r="Y228" i="2" s="1"/>
  <c r="N228" i="2"/>
  <c r="R228" i="2" s="1"/>
  <c r="V228" i="2" s="1"/>
  <c r="Z228" i="2" s="1"/>
  <c r="M234" i="2"/>
  <c r="Q234" i="2" s="1"/>
  <c r="U234" i="2" s="1"/>
  <c r="Y234" i="2" s="1"/>
  <c r="N234" i="2"/>
  <c r="R234" i="2" s="1"/>
  <c r="V234" i="2" s="1"/>
  <c r="Z234" i="2" s="1"/>
  <c r="M237" i="2"/>
  <c r="Q237" i="2" s="1"/>
  <c r="U237" i="2" s="1"/>
  <c r="Y237" i="2" s="1"/>
  <c r="N237" i="2"/>
  <c r="R237" i="2" s="1"/>
  <c r="V237" i="2" s="1"/>
  <c r="Z237" i="2" s="1"/>
  <c r="M240" i="2"/>
  <c r="Q240" i="2" s="1"/>
  <c r="U240" i="2" s="1"/>
  <c r="Y240" i="2" s="1"/>
  <c r="N240" i="2"/>
  <c r="R240" i="2" s="1"/>
  <c r="V240" i="2" s="1"/>
  <c r="Z240" i="2" s="1"/>
  <c r="M243" i="2"/>
  <c r="Q243" i="2" s="1"/>
  <c r="U243" i="2" s="1"/>
  <c r="Y243" i="2" s="1"/>
  <c r="N243" i="2"/>
  <c r="R243" i="2" s="1"/>
  <c r="V243" i="2" s="1"/>
  <c r="Z243" i="2" s="1"/>
  <c r="M246" i="2"/>
  <c r="Q246" i="2" s="1"/>
  <c r="U246" i="2" s="1"/>
  <c r="Y246" i="2" s="1"/>
  <c r="N246" i="2"/>
  <c r="R246" i="2" s="1"/>
  <c r="V246" i="2" s="1"/>
  <c r="Z246" i="2" s="1"/>
  <c r="N251" i="2"/>
  <c r="R251" i="2" s="1"/>
  <c r="V251" i="2" s="1"/>
  <c r="Z251" i="2" s="1"/>
  <c r="M254" i="2"/>
  <c r="Q254" i="2" s="1"/>
  <c r="U254" i="2" s="1"/>
  <c r="Y254" i="2" s="1"/>
  <c r="N254" i="2"/>
  <c r="R254" i="2" s="1"/>
  <c r="V254" i="2" s="1"/>
  <c r="Z254" i="2" s="1"/>
  <c r="M260" i="2"/>
  <c r="Q260" i="2" s="1"/>
  <c r="U260" i="2" s="1"/>
  <c r="Y260" i="2" s="1"/>
  <c r="N260" i="2"/>
  <c r="R260" i="2" s="1"/>
  <c r="V260" i="2" s="1"/>
  <c r="Z260" i="2" s="1"/>
  <c r="M263" i="2"/>
  <c r="Q263" i="2" s="1"/>
  <c r="U263" i="2" s="1"/>
  <c r="Y263" i="2" s="1"/>
  <c r="N263" i="2"/>
  <c r="R263" i="2" s="1"/>
  <c r="V263" i="2" s="1"/>
  <c r="Z263" i="2" s="1"/>
  <c r="M268" i="2"/>
  <c r="Q268" i="2" s="1"/>
  <c r="U268" i="2" s="1"/>
  <c r="Y268" i="2" s="1"/>
  <c r="N268" i="2"/>
  <c r="R268" i="2" s="1"/>
  <c r="V268" i="2" s="1"/>
  <c r="Z268" i="2" s="1"/>
  <c r="M273" i="2"/>
  <c r="Q273" i="2" s="1"/>
  <c r="U273" i="2" s="1"/>
  <c r="Y273" i="2" s="1"/>
  <c r="N273" i="2"/>
  <c r="R273" i="2" s="1"/>
  <c r="V273" i="2" s="1"/>
  <c r="Z273" i="2" s="1"/>
  <c r="M276" i="2"/>
  <c r="Q276" i="2" s="1"/>
  <c r="U276" i="2" s="1"/>
  <c r="Y276" i="2" s="1"/>
  <c r="N276" i="2"/>
  <c r="R276" i="2" s="1"/>
  <c r="V276" i="2" s="1"/>
  <c r="Z276" i="2" s="1"/>
  <c r="M282" i="2"/>
  <c r="Q282" i="2" s="1"/>
  <c r="U282" i="2" s="1"/>
  <c r="Y282" i="2" s="1"/>
  <c r="N282" i="2"/>
  <c r="R282" i="2" s="1"/>
  <c r="V282" i="2" s="1"/>
  <c r="Z282" i="2" s="1"/>
  <c r="M287" i="2"/>
  <c r="Q287" i="2" s="1"/>
  <c r="U287" i="2" s="1"/>
  <c r="Y287" i="2" s="1"/>
  <c r="N287" i="2"/>
  <c r="R287" i="2" s="1"/>
  <c r="V287" i="2" s="1"/>
  <c r="Z287" i="2" s="1"/>
  <c r="M290" i="2"/>
  <c r="Q290" i="2" s="1"/>
  <c r="U290" i="2" s="1"/>
  <c r="Y290" i="2" s="1"/>
  <c r="N290" i="2"/>
  <c r="R290" i="2" s="1"/>
  <c r="V290" i="2" s="1"/>
  <c r="Z290" i="2" s="1"/>
  <c r="M295" i="2"/>
  <c r="Q295" i="2" s="1"/>
  <c r="U295" i="2" s="1"/>
  <c r="Y295" i="2" s="1"/>
  <c r="N295" i="2"/>
  <c r="R295" i="2" s="1"/>
  <c r="V295" i="2" s="1"/>
  <c r="Z295" i="2" s="1"/>
  <c r="M299" i="2"/>
  <c r="Q299" i="2" s="1"/>
  <c r="U299" i="2" s="1"/>
  <c r="Y299" i="2" s="1"/>
  <c r="N299" i="2"/>
  <c r="R299" i="2" s="1"/>
  <c r="V299" i="2" s="1"/>
  <c r="Z299" i="2" s="1"/>
  <c r="M303" i="2"/>
  <c r="Q303" i="2" s="1"/>
  <c r="U303" i="2" s="1"/>
  <c r="Y303" i="2" s="1"/>
  <c r="N303" i="2"/>
  <c r="R303" i="2" s="1"/>
  <c r="V303" i="2" s="1"/>
  <c r="Z303" i="2" s="1"/>
  <c r="M310" i="2"/>
  <c r="Q310" i="2" s="1"/>
  <c r="U310" i="2" s="1"/>
  <c r="Y310" i="2" s="1"/>
  <c r="N310" i="2"/>
  <c r="R310" i="2" s="1"/>
  <c r="V310" i="2" s="1"/>
  <c r="Z310" i="2" s="1"/>
  <c r="M313" i="2"/>
  <c r="Q313" i="2" s="1"/>
  <c r="U313" i="2" s="1"/>
  <c r="Y313" i="2" s="1"/>
  <c r="N313" i="2"/>
  <c r="R313" i="2" s="1"/>
  <c r="V313" i="2" s="1"/>
  <c r="Z313" i="2" s="1"/>
  <c r="M316" i="2"/>
  <c r="Q316" i="2" s="1"/>
  <c r="U316" i="2" s="1"/>
  <c r="Y316" i="2" s="1"/>
  <c r="N316" i="2"/>
  <c r="R316" i="2" s="1"/>
  <c r="V316" i="2" s="1"/>
  <c r="Z316" i="2" s="1"/>
  <c r="M319" i="2"/>
  <c r="Q319" i="2" s="1"/>
  <c r="U319" i="2" s="1"/>
  <c r="Y319" i="2" s="1"/>
  <c r="N319" i="2"/>
  <c r="R319" i="2" s="1"/>
  <c r="V319" i="2" s="1"/>
  <c r="Z319" i="2" s="1"/>
  <c r="M322" i="2"/>
  <c r="Q322" i="2" s="1"/>
  <c r="U322" i="2" s="1"/>
  <c r="Y322" i="2" s="1"/>
  <c r="N322" i="2"/>
  <c r="R322" i="2" s="1"/>
  <c r="V322" i="2" s="1"/>
  <c r="Z322" i="2" s="1"/>
  <c r="M326" i="2"/>
  <c r="Q326" i="2" s="1"/>
  <c r="U326" i="2" s="1"/>
  <c r="Y326" i="2" s="1"/>
  <c r="N326" i="2"/>
  <c r="R326" i="2" s="1"/>
  <c r="V326" i="2" s="1"/>
  <c r="Z326" i="2" s="1"/>
  <c r="M332" i="2"/>
  <c r="Q332" i="2" s="1"/>
  <c r="U332" i="2" s="1"/>
  <c r="Y332" i="2" s="1"/>
  <c r="N332" i="2"/>
  <c r="R332" i="2" s="1"/>
  <c r="V332" i="2" s="1"/>
  <c r="Z332" i="2" s="1"/>
  <c r="M335" i="2"/>
  <c r="Q335" i="2" s="1"/>
  <c r="U335" i="2" s="1"/>
  <c r="Y335" i="2" s="1"/>
  <c r="N335" i="2"/>
  <c r="R335" i="2" s="1"/>
  <c r="V335" i="2" s="1"/>
  <c r="Z335" i="2" s="1"/>
  <c r="M338" i="2"/>
  <c r="Q338" i="2" s="1"/>
  <c r="U338" i="2" s="1"/>
  <c r="Y338" i="2" s="1"/>
  <c r="N338" i="2"/>
  <c r="R338" i="2" s="1"/>
  <c r="V338" i="2" s="1"/>
  <c r="Z338" i="2" s="1"/>
  <c r="M344" i="2"/>
  <c r="Q344" i="2" s="1"/>
  <c r="U344" i="2" s="1"/>
  <c r="Y344" i="2" s="1"/>
  <c r="N344" i="2"/>
  <c r="R344" i="2" s="1"/>
  <c r="V344" i="2" s="1"/>
  <c r="Z344" i="2" s="1"/>
  <c r="M349" i="2"/>
  <c r="Q349" i="2" s="1"/>
  <c r="U349" i="2" s="1"/>
  <c r="Y349" i="2" s="1"/>
  <c r="N349" i="2"/>
  <c r="R349" i="2" s="1"/>
  <c r="V349" i="2" s="1"/>
  <c r="Z349" i="2" s="1"/>
  <c r="M356" i="2"/>
  <c r="Q356" i="2" s="1"/>
  <c r="U356" i="2" s="1"/>
  <c r="Y356" i="2" s="1"/>
  <c r="N356" i="2"/>
  <c r="R356" i="2" s="1"/>
  <c r="V356" i="2" s="1"/>
  <c r="Z356" i="2" s="1"/>
  <c r="M361" i="2"/>
  <c r="Q361" i="2" s="1"/>
  <c r="U361" i="2" s="1"/>
  <c r="Y361" i="2" s="1"/>
  <c r="N361" i="2"/>
  <c r="R361" i="2" s="1"/>
  <c r="V361" i="2" s="1"/>
  <c r="Z361" i="2" s="1"/>
  <c r="M363" i="2"/>
  <c r="Q363" i="2" s="1"/>
  <c r="U363" i="2" s="1"/>
  <c r="Y363" i="2" s="1"/>
  <c r="N363" i="2"/>
  <c r="R363" i="2" s="1"/>
  <c r="V363" i="2" s="1"/>
  <c r="Z363" i="2" s="1"/>
  <c r="M368" i="2"/>
  <c r="Q368" i="2" s="1"/>
  <c r="U368" i="2" s="1"/>
  <c r="Y368" i="2" s="1"/>
  <c r="N368" i="2"/>
  <c r="R368" i="2" s="1"/>
  <c r="V368" i="2" s="1"/>
  <c r="Z368" i="2" s="1"/>
  <c r="M373" i="2"/>
  <c r="Q373" i="2" s="1"/>
  <c r="U373" i="2" s="1"/>
  <c r="Y373" i="2" s="1"/>
  <c r="N373" i="2"/>
  <c r="R373" i="2" s="1"/>
  <c r="V373" i="2" s="1"/>
  <c r="Z373" i="2" s="1"/>
  <c r="M381" i="2"/>
  <c r="Q381" i="2" s="1"/>
  <c r="U381" i="2" s="1"/>
  <c r="Y381" i="2" s="1"/>
  <c r="N381" i="2"/>
  <c r="R381" i="2" s="1"/>
  <c r="V381" i="2" s="1"/>
  <c r="Z381" i="2" s="1"/>
  <c r="M384" i="2"/>
  <c r="Q384" i="2" s="1"/>
  <c r="U384" i="2" s="1"/>
  <c r="Y384" i="2" s="1"/>
  <c r="N384" i="2"/>
  <c r="R384" i="2" s="1"/>
  <c r="V384" i="2" s="1"/>
  <c r="Z384" i="2" s="1"/>
  <c r="M390" i="2"/>
  <c r="Q390" i="2" s="1"/>
  <c r="U390" i="2" s="1"/>
  <c r="Y390" i="2" s="1"/>
  <c r="N390" i="2"/>
  <c r="R390" i="2" s="1"/>
  <c r="V390" i="2" s="1"/>
  <c r="Z390" i="2" s="1"/>
  <c r="M396" i="2"/>
  <c r="Q396" i="2" s="1"/>
  <c r="U396" i="2" s="1"/>
  <c r="Y396" i="2" s="1"/>
  <c r="N396" i="2"/>
  <c r="R396" i="2" s="1"/>
  <c r="V396" i="2" s="1"/>
  <c r="Z396" i="2" s="1"/>
  <c r="M402" i="2"/>
  <c r="Q402" i="2" s="1"/>
  <c r="U402" i="2" s="1"/>
  <c r="Y402" i="2" s="1"/>
  <c r="N402" i="2"/>
  <c r="R402" i="2" s="1"/>
  <c r="V402" i="2" s="1"/>
  <c r="Z402" i="2" s="1"/>
  <c r="M405" i="2"/>
  <c r="Q405" i="2" s="1"/>
  <c r="U405" i="2" s="1"/>
  <c r="Y405" i="2" s="1"/>
  <c r="N405" i="2"/>
  <c r="R405" i="2" s="1"/>
  <c r="V405" i="2" s="1"/>
  <c r="Z405" i="2" s="1"/>
  <c r="M412" i="2"/>
  <c r="Q412" i="2" s="1"/>
  <c r="U412" i="2" s="1"/>
  <c r="Y412" i="2" s="1"/>
  <c r="N412" i="2"/>
  <c r="R412" i="2" s="1"/>
  <c r="V412" i="2" s="1"/>
  <c r="Z412" i="2" s="1"/>
  <c r="M417" i="2"/>
  <c r="Q417" i="2" s="1"/>
  <c r="U417" i="2" s="1"/>
  <c r="Y417" i="2" s="1"/>
  <c r="N417" i="2"/>
  <c r="R417" i="2" s="1"/>
  <c r="V417" i="2" s="1"/>
  <c r="Z417" i="2" s="1"/>
  <c r="M421" i="2"/>
  <c r="Q421" i="2" s="1"/>
  <c r="U421" i="2" s="1"/>
  <c r="Y421" i="2" s="1"/>
  <c r="N421" i="2"/>
  <c r="R421" i="2" s="1"/>
  <c r="V421" i="2" s="1"/>
  <c r="Z421" i="2" s="1"/>
  <c r="M427" i="2"/>
  <c r="Q427" i="2" s="1"/>
  <c r="U427" i="2" s="1"/>
  <c r="Y427" i="2" s="1"/>
  <c r="N427" i="2"/>
  <c r="R427" i="2" s="1"/>
  <c r="V427" i="2" s="1"/>
  <c r="Z427" i="2" s="1"/>
  <c r="M430" i="2"/>
  <c r="Q430" i="2" s="1"/>
  <c r="U430" i="2" s="1"/>
  <c r="Y430" i="2" s="1"/>
  <c r="N430" i="2"/>
  <c r="R430" i="2" s="1"/>
  <c r="V430" i="2" s="1"/>
  <c r="Z430" i="2" s="1"/>
  <c r="M438" i="2"/>
  <c r="Q438" i="2" s="1"/>
  <c r="U438" i="2" s="1"/>
  <c r="Y438" i="2" s="1"/>
  <c r="N438" i="2"/>
  <c r="R438" i="2" s="1"/>
  <c r="V438" i="2" s="1"/>
  <c r="Z438" i="2" s="1"/>
  <c r="M443" i="2"/>
  <c r="Q443" i="2" s="1"/>
  <c r="U443" i="2" s="1"/>
  <c r="Y443" i="2" s="1"/>
  <c r="N443" i="2"/>
  <c r="R443" i="2" s="1"/>
  <c r="V443" i="2" s="1"/>
  <c r="Z443" i="2" s="1"/>
  <c r="M446" i="2"/>
  <c r="Q446" i="2" s="1"/>
  <c r="U446" i="2" s="1"/>
  <c r="Y446" i="2" s="1"/>
  <c r="N446" i="2"/>
  <c r="R446" i="2" s="1"/>
  <c r="V446" i="2" s="1"/>
  <c r="Z446" i="2" s="1"/>
  <c r="M452" i="2"/>
  <c r="Q452" i="2" s="1"/>
  <c r="U452" i="2" s="1"/>
  <c r="Y452" i="2" s="1"/>
  <c r="N452" i="2"/>
  <c r="R452" i="2" s="1"/>
  <c r="V452" i="2" s="1"/>
  <c r="Z452" i="2" s="1"/>
  <c r="M459" i="2"/>
  <c r="Q459" i="2" s="1"/>
  <c r="U459" i="2" s="1"/>
  <c r="Y459" i="2" s="1"/>
  <c r="N459" i="2"/>
  <c r="R459" i="2" s="1"/>
  <c r="V459" i="2" s="1"/>
  <c r="Z459" i="2" s="1"/>
  <c r="M468" i="2"/>
  <c r="Q468" i="2" s="1"/>
  <c r="U468" i="2" s="1"/>
  <c r="Y468" i="2" s="1"/>
  <c r="N468" i="2"/>
  <c r="R468" i="2" s="1"/>
  <c r="V468" i="2" s="1"/>
  <c r="Z468" i="2" s="1"/>
  <c r="M471" i="2"/>
  <c r="Q471" i="2" s="1"/>
  <c r="U471" i="2" s="1"/>
  <c r="Y471" i="2" s="1"/>
  <c r="N471" i="2"/>
  <c r="R471" i="2" s="1"/>
  <c r="V471" i="2" s="1"/>
  <c r="Z471" i="2" s="1"/>
  <c r="M472" i="2"/>
  <c r="Q472" i="2" s="1"/>
  <c r="U472" i="2" s="1"/>
  <c r="Y472" i="2" s="1"/>
  <c r="M473" i="2"/>
  <c r="Q473" i="2" s="1"/>
  <c r="U473" i="2" s="1"/>
  <c r="Y473" i="2" s="1"/>
  <c r="M476" i="2"/>
  <c r="Q476" i="2" s="1"/>
  <c r="U476" i="2" s="1"/>
  <c r="Y476" i="2" s="1"/>
  <c r="N476" i="2"/>
  <c r="R476" i="2" s="1"/>
  <c r="V476" i="2" s="1"/>
  <c r="Z476" i="2" s="1"/>
  <c r="M482" i="2"/>
  <c r="Q482" i="2" s="1"/>
  <c r="U482" i="2" s="1"/>
  <c r="Y482" i="2" s="1"/>
  <c r="N482" i="2"/>
  <c r="R482" i="2" s="1"/>
  <c r="V482" i="2" s="1"/>
  <c r="Z482" i="2" s="1"/>
  <c r="M485" i="2"/>
  <c r="Q485" i="2" s="1"/>
  <c r="U485" i="2" s="1"/>
  <c r="Y485" i="2" s="1"/>
  <c r="N485" i="2"/>
  <c r="R485" i="2" s="1"/>
  <c r="V485" i="2" s="1"/>
  <c r="Z485" i="2" s="1"/>
  <c r="M500" i="2"/>
  <c r="Q500" i="2" s="1"/>
  <c r="U500" i="2" s="1"/>
  <c r="Y500" i="2" s="1"/>
  <c r="N500" i="2"/>
  <c r="R500" i="2" s="1"/>
  <c r="V500" i="2" s="1"/>
  <c r="Z500" i="2" s="1"/>
  <c r="M505" i="2"/>
  <c r="Q505" i="2" s="1"/>
  <c r="U505" i="2" s="1"/>
  <c r="Y505" i="2" s="1"/>
  <c r="N505" i="2"/>
  <c r="R505" i="2" s="1"/>
  <c r="V505" i="2" s="1"/>
  <c r="Z505" i="2" s="1"/>
  <c r="M515" i="2"/>
  <c r="Q515" i="2" s="1"/>
  <c r="U515" i="2" s="1"/>
  <c r="Y515" i="2" s="1"/>
  <c r="N515" i="2"/>
  <c r="R515" i="2" s="1"/>
  <c r="V515" i="2" s="1"/>
  <c r="Z515" i="2" s="1"/>
  <c r="M520" i="2"/>
  <c r="Q520" i="2" s="1"/>
  <c r="U520" i="2" s="1"/>
  <c r="Y520" i="2" s="1"/>
  <c r="N520" i="2"/>
  <c r="R520" i="2" s="1"/>
  <c r="V520" i="2" s="1"/>
  <c r="Z520" i="2" s="1"/>
  <c r="M525" i="2"/>
  <c r="Q525" i="2" s="1"/>
  <c r="U525" i="2" s="1"/>
  <c r="Y525" i="2" s="1"/>
  <c r="N525" i="2"/>
  <c r="R525" i="2" s="1"/>
  <c r="V525" i="2" s="1"/>
  <c r="Z525" i="2" s="1"/>
  <c r="M532" i="2"/>
  <c r="Q532" i="2" s="1"/>
  <c r="U532" i="2" s="1"/>
  <c r="Y532" i="2" s="1"/>
  <c r="N532" i="2"/>
  <c r="R532" i="2" s="1"/>
  <c r="V532" i="2" s="1"/>
  <c r="Z532" i="2" s="1"/>
  <c r="M535" i="2"/>
  <c r="Q535" i="2" s="1"/>
  <c r="U535" i="2" s="1"/>
  <c r="Y535" i="2" s="1"/>
  <c r="N535" i="2"/>
  <c r="R535" i="2" s="1"/>
  <c r="V535" i="2" s="1"/>
  <c r="Z535" i="2" s="1"/>
  <c r="M538" i="2"/>
  <c r="Q538" i="2" s="1"/>
  <c r="U538" i="2" s="1"/>
  <c r="Y538" i="2" s="1"/>
  <c r="N538" i="2"/>
  <c r="R538" i="2" s="1"/>
  <c r="V538" i="2" s="1"/>
  <c r="Z538" i="2" s="1"/>
  <c r="M540" i="2"/>
  <c r="Q540" i="2" s="1"/>
  <c r="U540" i="2" s="1"/>
  <c r="Y540" i="2" s="1"/>
  <c r="N540" i="2"/>
  <c r="R540" i="2" s="1"/>
  <c r="V540" i="2" s="1"/>
  <c r="Z540" i="2" s="1"/>
  <c r="M544" i="2"/>
  <c r="Q544" i="2" s="1"/>
  <c r="U544" i="2" s="1"/>
  <c r="Y544" i="2" s="1"/>
  <c r="N544" i="2"/>
  <c r="R544" i="2" s="1"/>
  <c r="V544" i="2" s="1"/>
  <c r="Z544" i="2" s="1"/>
  <c r="M557" i="2"/>
  <c r="Q557" i="2" s="1"/>
  <c r="U557" i="2" s="1"/>
  <c r="Y557" i="2" s="1"/>
  <c r="N557" i="2"/>
  <c r="R557" i="2" s="1"/>
  <c r="V557" i="2" s="1"/>
  <c r="Z557" i="2" s="1"/>
  <c r="M567" i="2"/>
  <c r="Q567" i="2" s="1"/>
  <c r="U567" i="2" s="1"/>
  <c r="Y567" i="2" s="1"/>
  <c r="N567" i="2"/>
  <c r="R567" i="2" s="1"/>
  <c r="V567" i="2" s="1"/>
  <c r="Z567" i="2" s="1"/>
  <c r="M572" i="2"/>
  <c r="Q572" i="2" s="1"/>
  <c r="U572" i="2" s="1"/>
  <c r="Y572" i="2" s="1"/>
  <c r="N572" i="2"/>
  <c r="R572" i="2" s="1"/>
  <c r="V572" i="2" s="1"/>
  <c r="Z572" i="2" s="1"/>
  <c r="M578" i="2"/>
  <c r="Q578" i="2" s="1"/>
  <c r="U578" i="2" s="1"/>
  <c r="Y578" i="2" s="1"/>
  <c r="N578" i="2"/>
  <c r="R578" i="2" s="1"/>
  <c r="V578" i="2" s="1"/>
  <c r="Z578" i="2" s="1"/>
  <c r="M582" i="2"/>
  <c r="Q582" i="2" s="1"/>
  <c r="U582" i="2" s="1"/>
  <c r="Y582" i="2" s="1"/>
  <c r="N582" i="2"/>
  <c r="R582" i="2" s="1"/>
  <c r="V582" i="2" s="1"/>
  <c r="Z582" i="2" s="1"/>
  <c r="M585" i="2"/>
  <c r="Q585" i="2" s="1"/>
  <c r="U585" i="2" s="1"/>
  <c r="Y585" i="2" s="1"/>
  <c r="N585" i="2"/>
  <c r="R585" i="2" s="1"/>
  <c r="V585" i="2" s="1"/>
  <c r="Z585" i="2" s="1"/>
  <c r="M591" i="2"/>
  <c r="Q591" i="2" s="1"/>
  <c r="U591" i="2" s="1"/>
  <c r="Y591" i="2" s="1"/>
  <c r="N591" i="2"/>
  <c r="R591" i="2" s="1"/>
  <c r="V591" i="2" s="1"/>
  <c r="Z591" i="2" s="1"/>
  <c r="M596" i="2"/>
  <c r="Q596" i="2" s="1"/>
  <c r="U596" i="2" s="1"/>
  <c r="Y596" i="2" s="1"/>
  <c r="N596" i="2"/>
  <c r="R596" i="2" s="1"/>
  <c r="V596" i="2" s="1"/>
  <c r="Z596" i="2" s="1"/>
  <c r="M606" i="2"/>
  <c r="Q606" i="2" s="1"/>
  <c r="U606" i="2" s="1"/>
  <c r="Y606" i="2" s="1"/>
  <c r="N606" i="2"/>
  <c r="R606" i="2" s="1"/>
  <c r="V606" i="2" s="1"/>
  <c r="Z606" i="2" s="1"/>
  <c r="M608" i="2"/>
  <c r="Q608" i="2" s="1"/>
  <c r="U608" i="2" s="1"/>
  <c r="Y608" i="2" s="1"/>
  <c r="N608" i="2"/>
  <c r="R608" i="2" s="1"/>
  <c r="V608" i="2" s="1"/>
  <c r="Z608" i="2" s="1"/>
  <c r="M611" i="2"/>
  <c r="Q611" i="2" s="1"/>
  <c r="U611" i="2" s="1"/>
  <c r="Y611" i="2" s="1"/>
  <c r="N611" i="2"/>
  <c r="R611" i="2" s="1"/>
  <c r="V611" i="2" s="1"/>
  <c r="Z611" i="2" s="1"/>
  <c r="M614" i="2"/>
  <c r="Q614" i="2" s="1"/>
  <c r="U614" i="2" s="1"/>
  <c r="Y614" i="2" s="1"/>
  <c r="N614" i="2"/>
  <c r="R614" i="2" s="1"/>
  <c r="V614" i="2" s="1"/>
  <c r="Z614" i="2" s="1"/>
  <c r="M617" i="2"/>
  <c r="Q617" i="2" s="1"/>
  <c r="U617" i="2" s="1"/>
  <c r="Y617" i="2" s="1"/>
  <c r="N617" i="2"/>
  <c r="R617" i="2" s="1"/>
  <c r="V617" i="2" s="1"/>
  <c r="Z617" i="2" s="1"/>
  <c r="M623" i="2"/>
  <c r="Q623" i="2" s="1"/>
  <c r="U623" i="2" s="1"/>
  <c r="Y623" i="2" s="1"/>
  <c r="M629" i="2"/>
  <c r="Q629" i="2" s="1"/>
  <c r="U629" i="2" s="1"/>
  <c r="Y629" i="2" s="1"/>
  <c r="N629" i="2"/>
  <c r="R629" i="2" s="1"/>
  <c r="V629" i="2" s="1"/>
  <c r="Z629" i="2" s="1"/>
  <c r="M631" i="2"/>
  <c r="Q631" i="2" s="1"/>
  <c r="U631" i="2" s="1"/>
  <c r="Y631" i="2" s="1"/>
  <c r="N631" i="2"/>
  <c r="R631" i="2" s="1"/>
  <c r="V631" i="2" s="1"/>
  <c r="Z631" i="2" s="1"/>
  <c r="M656" i="2"/>
  <c r="Q656" i="2" s="1"/>
  <c r="U656" i="2" s="1"/>
  <c r="Y656" i="2" s="1"/>
  <c r="N656" i="2"/>
  <c r="R656" i="2" s="1"/>
  <c r="V656" i="2" s="1"/>
  <c r="Z656" i="2" s="1"/>
  <c r="M661" i="2"/>
  <c r="Q661" i="2" s="1"/>
  <c r="U661" i="2" s="1"/>
  <c r="Y661" i="2" s="1"/>
  <c r="N661" i="2"/>
  <c r="R661" i="2" s="1"/>
  <c r="V661" i="2" s="1"/>
  <c r="Z661" i="2" s="1"/>
  <c r="K19" i="3"/>
  <c r="O19" i="3" s="1"/>
  <c r="S19" i="3" s="1"/>
  <c r="W19" i="3" s="1"/>
  <c r="AA19" i="3" s="1"/>
  <c r="L19" i="3"/>
  <c r="P19" i="3" s="1"/>
  <c r="T19" i="3" s="1"/>
  <c r="X19" i="3" s="1"/>
  <c r="AB19" i="3" s="1"/>
  <c r="K25" i="3"/>
  <c r="O25" i="3" s="1"/>
  <c r="S25" i="3" s="1"/>
  <c r="W25" i="3" s="1"/>
  <c r="AA25" i="3" s="1"/>
  <c r="L25" i="3"/>
  <c r="P25" i="3" s="1"/>
  <c r="T25" i="3" s="1"/>
  <c r="X25" i="3" s="1"/>
  <c r="AB25" i="3" s="1"/>
  <c r="K28" i="3"/>
  <c r="O28" i="3" s="1"/>
  <c r="S28" i="3" s="1"/>
  <c r="W28" i="3" s="1"/>
  <c r="AA28" i="3" s="1"/>
  <c r="L28" i="3"/>
  <c r="P28" i="3" s="1"/>
  <c r="T28" i="3" s="1"/>
  <c r="X28" i="3" s="1"/>
  <c r="AB28" i="3" s="1"/>
  <c r="K33" i="3"/>
  <c r="O33" i="3" s="1"/>
  <c r="S33" i="3" s="1"/>
  <c r="W33" i="3" s="1"/>
  <c r="AA33" i="3" s="1"/>
  <c r="L33" i="3"/>
  <c r="P33" i="3" s="1"/>
  <c r="T33" i="3" s="1"/>
  <c r="X33" i="3" s="1"/>
  <c r="AB33" i="3" s="1"/>
  <c r="K36" i="3"/>
  <c r="O36" i="3" s="1"/>
  <c r="S36" i="3" s="1"/>
  <c r="W36" i="3" s="1"/>
  <c r="AA36" i="3" s="1"/>
  <c r="L36" i="3"/>
  <c r="P36" i="3" s="1"/>
  <c r="T36" i="3" s="1"/>
  <c r="X36" i="3" s="1"/>
  <c r="AB36" i="3" s="1"/>
  <c r="K39" i="3"/>
  <c r="O39" i="3" s="1"/>
  <c r="S39" i="3" s="1"/>
  <c r="W39" i="3" s="1"/>
  <c r="AA39" i="3" s="1"/>
  <c r="L39" i="3"/>
  <c r="P39" i="3" s="1"/>
  <c r="T39" i="3" s="1"/>
  <c r="X39" i="3" s="1"/>
  <c r="AB39" i="3" s="1"/>
  <c r="K42" i="3"/>
  <c r="O42" i="3" s="1"/>
  <c r="S42" i="3" s="1"/>
  <c r="W42" i="3" s="1"/>
  <c r="AA42" i="3" s="1"/>
  <c r="L42" i="3"/>
  <c r="P42" i="3" s="1"/>
  <c r="T42" i="3" s="1"/>
  <c r="X42" i="3" s="1"/>
  <c r="AB42" i="3" s="1"/>
  <c r="K46" i="3"/>
  <c r="O46" i="3" s="1"/>
  <c r="S46" i="3" s="1"/>
  <c r="W46" i="3" s="1"/>
  <c r="AA46" i="3" s="1"/>
  <c r="L46" i="3"/>
  <c r="P46" i="3" s="1"/>
  <c r="T46" i="3" s="1"/>
  <c r="X46" i="3" s="1"/>
  <c r="AB46" i="3" s="1"/>
  <c r="K49" i="3"/>
  <c r="O49" i="3" s="1"/>
  <c r="S49" i="3" s="1"/>
  <c r="W49" i="3" s="1"/>
  <c r="AA49" i="3" s="1"/>
  <c r="L49" i="3"/>
  <c r="P49" i="3" s="1"/>
  <c r="T49" i="3" s="1"/>
  <c r="X49" i="3" s="1"/>
  <c r="AB49" i="3" s="1"/>
  <c r="K52" i="3"/>
  <c r="O52" i="3" s="1"/>
  <c r="S52" i="3" s="1"/>
  <c r="W52" i="3" s="1"/>
  <c r="AA52" i="3" s="1"/>
  <c r="L52" i="3"/>
  <c r="P52" i="3" s="1"/>
  <c r="T52" i="3" s="1"/>
  <c r="X52" i="3" s="1"/>
  <c r="AB52" i="3" s="1"/>
  <c r="K54" i="3"/>
  <c r="O54" i="3" s="1"/>
  <c r="S54" i="3" s="1"/>
  <c r="W54" i="3" s="1"/>
  <c r="AA54" i="3" s="1"/>
  <c r="L54" i="3"/>
  <c r="P54" i="3" s="1"/>
  <c r="T54" i="3" s="1"/>
  <c r="X54" i="3" s="1"/>
  <c r="AB54" i="3" s="1"/>
  <c r="K56" i="3"/>
  <c r="O56" i="3" s="1"/>
  <c r="S56" i="3" s="1"/>
  <c r="W56" i="3" s="1"/>
  <c r="AA56" i="3" s="1"/>
  <c r="L56" i="3"/>
  <c r="P56" i="3" s="1"/>
  <c r="T56" i="3" s="1"/>
  <c r="X56" i="3" s="1"/>
  <c r="AB56" i="3" s="1"/>
  <c r="K59" i="3"/>
  <c r="O59" i="3" s="1"/>
  <c r="S59" i="3" s="1"/>
  <c r="W59" i="3" s="1"/>
  <c r="AA59" i="3" s="1"/>
  <c r="L59" i="3"/>
  <c r="P59" i="3" s="1"/>
  <c r="T59" i="3" s="1"/>
  <c r="X59" i="3" s="1"/>
  <c r="AB59" i="3" s="1"/>
  <c r="K61" i="3"/>
  <c r="O61" i="3" s="1"/>
  <c r="S61" i="3" s="1"/>
  <c r="W61" i="3" s="1"/>
  <c r="AA61" i="3" s="1"/>
  <c r="L61" i="3"/>
  <c r="P61" i="3" s="1"/>
  <c r="T61" i="3" s="1"/>
  <c r="X61" i="3" s="1"/>
  <c r="AB61" i="3" s="1"/>
  <c r="K63" i="3"/>
  <c r="O63" i="3" s="1"/>
  <c r="S63" i="3" s="1"/>
  <c r="W63" i="3" s="1"/>
  <c r="AA63" i="3" s="1"/>
  <c r="L63" i="3"/>
  <c r="P63" i="3" s="1"/>
  <c r="T63" i="3" s="1"/>
  <c r="X63" i="3" s="1"/>
  <c r="AB63" i="3" s="1"/>
  <c r="K72" i="3"/>
  <c r="O72" i="3" s="1"/>
  <c r="S72" i="3" s="1"/>
  <c r="W72" i="3" s="1"/>
  <c r="AA72" i="3" s="1"/>
  <c r="L72" i="3"/>
  <c r="P72" i="3" s="1"/>
  <c r="T72" i="3" s="1"/>
  <c r="X72" i="3" s="1"/>
  <c r="AB72" i="3" s="1"/>
  <c r="L75" i="3"/>
  <c r="P75" i="3" s="1"/>
  <c r="T75" i="3" s="1"/>
  <c r="X75" i="3" s="1"/>
  <c r="AB75" i="3" s="1"/>
  <c r="K78" i="3"/>
  <c r="O78" i="3" s="1"/>
  <c r="S78" i="3" s="1"/>
  <c r="W78" i="3" s="1"/>
  <c r="AA78" i="3" s="1"/>
  <c r="L78" i="3"/>
  <c r="P78" i="3" s="1"/>
  <c r="T78" i="3" s="1"/>
  <c r="X78" i="3" s="1"/>
  <c r="AB78" i="3" s="1"/>
  <c r="K81" i="3"/>
  <c r="O81" i="3" s="1"/>
  <c r="S81" i="3" s="1"/>
  <c r="W81" i="3" s="1"/>
  <c r="AA81" i="3" s="1"/>
  <c r="L81" i="3"/>
  <c r="P81" i="3" s="1"/>
  <c r="T81" i="3" s="1"/>
  <c r="X81" i="3" s="1"/>
  <c r="AB81" i="3" s="1"/>
  <c r="K84" i="3"/>
  <c r="O84" i="3" s="1"/>
  <c r="S84" i="3" s="1"/>
  <c r="W84" i="3" s="1"/>
  <c r="AA84" i="3" s="1"/>
  <c r="L84" i="3"/>
  <c r="P84" i="3" s="1"/>
  <c r="T84" i="3" s="1"/>
  <c r="X84" i="3" s="1"/>
  <c r="AB84" i="3" s="1"/>
  <c r="K87" i="3"/>
  <c r="O87" i="3" s="1"/>
  <c r="S87" i="3" s="1"/>
  <c r="W87" i="3" s="1"/>
  <c r="AA87" i="3" s="1"/>
  <c r="L87" i="3"/>
  <c r="P87" i="3" s="1"/>
  <c r="T87" i="3" s="1"/>
  <c r="X87" i="3" s="1"/>
  <c r="AB87" i="3" s="1"/>
  <c r="K90" i="3"/>
  <c r="O90" i="3" s="1"/>
  <c r="S90" i="3" s="1"/>
  <c r="W90" i="3" s="1"/>
  <c r="AA90" i="3" s="1"/>
  <c r="L90" i="3"/>
  <c r="P90" i="3" s="1"/>
  <c r="T90" i="3" s="1"/>
  <c r="X90" i="3" s="1"/>
  <c r="AB90" i="3" s="1"/>
  <c r="K93" i="3"/>
  <c r="O93" i="3" s="1"/>
  <c r="S93" i="3" s="1"/>
  <c r="W93" i="3" s="1"/>
  <c r="AA93" i="3" s="1"/>
  <c r="L93" i="3"/>
  <c r="P93" i="3" s="1"/>
  <c r="T93" i="3" s="1"/>
  <c r="X93" i="3" s="1"/>
  <c r="AB93" i="3" s="1"/>
  <c r="K96" i="3"/>
  <c r="O96" i="3" s="1"/>
  <c r="S96" i="3" s="1"/>
  <c r="W96" i="3" s="1"/>
  <c r="AA96" i="3" s="1"/>
  <c r="L96" i="3"/>
  <c r="P96" i="3" s="1"/>
  <c r="T96" i="3" s="1"/>
  <c r="X96" i="3" s="1"/>
  <c r="AB96" i="3" s="1"/>
  <c r="K98" i="3"/>
  <c r="O98" i="3" s="1"/>
  <c r="S98" i="3" s="1"/>
  <c r="W98" i="3" s="1"/>
  <c r="AA98" i="3" s="1"/>
  <c r="L98" i="3"/>
  <c r="P98" i="3" s="1"/>
  <c r="T98" i="3" s="1"/>
  <c r="X98" i="3" s="1"/>
  <c r="AB98" i="3" s="1"/>
  <c r="K101" i="3"/>
  <c r="O101" i="3" s="1"/>
  <c r="S101" i="3" s="1"/>
  <c r="W101" i="3" s="1"/>
  <c r="AA101" i="3" s="1"/>
  <c r="L101" i="3"/>
  <c r="P101" i="3" s="1"/>
  <c r="T101" i="3" s="1"/>
  <c r="X101" i="3" s="1"/>
  <c r="AB101" i="3" s="1"/>
  <c r="K104" i="3"/>
  <c r="O104" i="3" s="1"/>
  <c r="S104" i="3" s="1"/>
  <c r="W104" i="3" s="1"/>
  <c r="AA104" i="3" s="1"/>
  <c r="L104" i="3"/>
  <c r="P104" i="3" s="1"/>
  <c r="T104" i="3" s="1"/>
  <c r="X104" i="3" s="1"/>
  <c r="AB104" i="3" s="1"/>
  <c r="K119" i="3"/>
  <c r="O119" i="3" s="1"/>
  <c r="S119" i="3" s="1"/>
  <c r="W119" i="3" s="1"/>
  <c r="AA119" i="3" s="1"/>
  <c r="L119" i="3"/>
  <c r="P119" i="3" s="1"/>
  <c r="T119" i="3" s="1"/>
  <c r="X119" i="3" s="1"/>
  <c r="AB119" i="3" s="1"/>
  <c r="K121" i="3"/>
  <c r="O121" i="3" s="1"/>
  <c r="S121" i="3" s="1"/>
  <c r="W121" i="3" s="1"/>
  <c r="AA121" i="3" s="1"/>
  <c r="L121" i="3"/>
  <c r="P121" i="3" s="1"/>
  <c r="T121" i="3" s="1"/>
  <c r="X121" i="3" s="1"/>
  <c r="AB121" i="3" s="1"/>
  <c r="K123" i="3"/>
  <c r="O123" i="3" s="1"/>
  <c r="S123" i="3" s="1"/>
  <c r="W123" i="3" s="1"/>
  <c r="AA123" i="3" s="1"/>
  <c r="L123" i="3"/>
  <c r="P123" i="3" s="1"/>
  <c r="T123" i="3" s="1"/>
  <c r="X123" i="3" s="1"/>
  <c r="AB123" i="3" s="1"/>
  <c r="L126" i="3"/>
  <c r="P126" i="3" s="1"/>
  <c r="T126" i="3" s="1"/>
  <c r="X126" i="3" s="1"/>
  <c r="AB126" i="3" s="1"/>
  <c r="K129" i="3"/>
  <c r="O129" i="3" s="1"/>
  <c r="S129" i="3" s="1"/>
  <c r="W129" i="3" s="1"/>
  <c r="AA129" i="3" s="1"/>
  <c r="L129" i="3"/>
  <c r="P129" i="3" s="1"/>
  <c r="T129" i="3" s="1"/>
  <c r="X129" i="3" s="1"/>
  <c r="AB129" i="3" s="1"/>
  <c r="K133" i="3"/>
  <c r="O133" i="3" s="1"/>
  <c r="S133" i="3" s="1"/>
  <c r="W133" i="3" s="1"/>
  <c r="AA133" i="3" s="1"/>
  <c r="L133" i="3"/>
  <c r="P133" i="3" s="1"/>
  <c r="T133" i="3" s="1"/>
  <c r="X133" i="3" s="1"/>
  <c r="AB133" i="3" s="1"/>
  <c r="K136" i="3"/>
  <c r="O136" i="3" s="1"/>
  <c r="S136" i="3" s="1"/>
  <c r="W136" i="3" s="1"/>
  <c r="AA136" i="3" s="1"/>
  <c r="L136" i="3"/>
  <c r="P136" i="3" s="1"/>
  <c r="T136" i="3" s="1"/>
  <c r="X136" i="3" s="1"/>
  <c r="AB136" i="3" s="1"/>
  <c r="K145" i="3"/>
  <c r="O145" i="3" s="1"/>
  <c r="S145" i="3" s="1"/>
  <c r="W145" i="3" s="1"/>
  <c r="AA145" i="3" s="1"/>
  <c r="L145" i="3"/>
  <c r="P145" i="3" s="1"/>
  <c r="T145" i="3" s="1"/>
  <c r="X145" i="3" s="1"/>
  <c r="AB145" i="3" s="1"/>
  <c r="K148" i="3"/>
  <c r="O148" i="3" s="1"/>
  <c r="S148" i="3" s="1"/>
  <c r="W148" i="3" s="1"/>
  <c r="AA148" i="3" s="1"/>
  <c r="L148" i="3"/>
  <c r="P148" i="3" s="1"/>
  <c r="T148" i="3" s="1"/>
  <c r="X148" i="3" s="1"/>
  <c r="AB148" i="3" s="1"/>
  <c r="K152" i="3"/>
  <c r="O152" i="3" s="1"/>
  <c r="S152" i="3" s="1"/>
  <c r="W152" i="3" s="1"/>
  <c r="AA152" i="3" s="1"/>
  <c r="L152" i="3"/>
  <c r="P152" i="3" s="1"/>
  <c r="T152" i="3" s="1"/>
  <c r="X152" i="3" s="1"/>
  <c r="AB152" i="3" s="1"/>
  <c r="K159" i="3"/>
  <c r="O159" i="3" s="1"/>
  <c r="S159" i="3" s="1"/>
  <c r="W159" i="3" s="1"/>
  <c r="AA159" i="3" s="1"/>
  <c r="L159" i="3"/>
  <c r="P159" i="3" s="1"/>
  <c r="T159" i="3" s="1"/>
  <c r="X159" i="3" s="1"/>
  <c r="AB159" i="3" s="1"/>
  <c r="K168" i="3"/>
  <c r="O168" i="3" s="1"/>
  <c r="S168" i="3" s="1"/>
  <c r="W168" i="3" s="1"/>
  <c r="AA168" i="3" s="1"/>
  <c r="L168" i="3"/>
  <c r="P168" i="3" s="1"/>
  <c r="T168" i="3" s="1"/>
  <c r="X168" i="3" s="1"/>
  <c r="AB168" i="3" s="1"/>
  <c r="K176" i="3"/>
  <c r="O176" i="3" s="1"/>
  <c r="S176" i="3" s="1"/>
  <c r="W176" i="3" s="1"/>
  <c r="AA176" i="3" s="1"/>
  <c r="L176" i="3"/>
  <c r="P176" i="3" s="1"/>
  <c r="T176" i="3" s="1"/>
  <c r="X176" i="3" s="1"/>
  <c r="AB176" i="3" s="1"/>
  <c r="K179" i="3"/>
  <c r="O179" i="3" s="1"/>
  <c r="S179" i="3" s="1"/>
  <c r="W179" i="3" s="1"/>
  <c r="AA179" i="3" s="1"/>
  <c r="L179" i="3"/>
  <c r="P179" i="3" s="1"/>
  <c r="T179" i="3" s="1"/>
  <c r="X179" i="3" s="1"/>
  <c r="AB179" i="3" s="1"/>
  <c r="K182" i="3"/>
  <c r="O182" i="3" s="1"/>
  <c r="S182" i="3" s="1"/>
  <c r="W182" i="3" s="1"/>
  <c r="AA182" i="3" s="1"/>
  <c r="L182" i="3"/>
  <c r="P182" i="3" s="1"/>
  <c r="T182" i="3" s="1"/>
  <c r="X182" i="3" s="1"/>
  <c r="AB182" i="3" s="1"/>
  <c r="K185" i="3"/>
  <c r="O185" i="3" s="1"/>
  <c r="S185" i="3" s="1"/>
  <c r="W185" i="3" s="1"/>
  <c r="AA185" i="3" s="1"/>
  <c r="L185" i="3"/>
  <c r="P185" i="3" s="1"/>
  <c r="T185" i="3" s="1"/>
  <c r="X185" i="3" s="1"/>
  <c r="AB185" i="3" s="1"/>
  <c r="K188" i="3"/>
  <c r="O188" i="3" s="1"/>
  <c r="S188" i="3" s="1"/>
  <c r="W188" i="3" s="1"/>
  <c r="AA188" i="3" s="1"/>
  <c r="L188" i="3"/>
  <c r="P188" i="3" s="1"/>
  <c r="T188" i="3" s="1"/>
  <c r="X188" i="3" s="1"/>
  <c r="AB188" i="3" s="1"/>
  <c r="K194" i="3"/>
  <c r="O194" i="3" s="1"/>
  <c r="S194" i="3" s="1"/>
  <c r="W194" i="3" s="1"/>
  <c r="AA194" i="3" s="1"/>
  <c r="L194" i="3"/>
  <c r="P194" i="3" s="1"/>
  <c r="T194" i="3" s="1"/>
  <c r="X194" i="3" s="1"/>
  <c r="AB194" i="3" s="1"/>
  <c r="K197" i="3"/>
  <c r="O197" i="3" s="1"/>
  <c r="S197" i="3" s="1"/>
  <c r="W197" i="3" s="1"/>
  <c r="AA197" i="3" s="1"/>
  <c r="L197" i="3"/>
  <c r="P197" i="3" s="1"/>
  <c r="T197" i="3" s="1"/>
  <c r="X197" i="3" s="1"/>
  <c r="AB197" i="3" s="1"/>
  <c r="K200" i="3"/>
  <c r="O200" i="3" s="1"/>
  <c r="S200" i="3" s="1"/>
  <c r="W200" i="3" s="1"/>
  <c r="AA200" i="3" s="1"/>
  <c r="L200" i="3"/>
  <c r="P200" i="3" s="1"/>
  <c r="T200" i="3" s="1"/>
  <c r="X200" i="3" s="1"/>
  <c r="AB200" i="3" s="1"/>
  <c r="K203" i="3"/>
  <c r="O203" i="3" s="1"/>
  <c r="S203" i="3" s="1"/>
  <c r="W203" i="3" s="1"/>
  <c r="AA203" i="3" s="1"/>
  <c r="L203" i="3"/>
  <c r="P203" i="3" s="1"/>
  <c r="T203" i="3" s="1"/>
  <c r="X203" i="3" s="1"/>
  <c r="AB203" i="3" s="1"/>
  <c r="K206" i="3"/>
  <c r="O206" i="3" s="1"/>
  <c r="S206" i="3" s="1"/>
  <c r="W206" i="3" s="1"/>
  <c r="AA206" i="3" s="1"/>
  <c r="L206" i="3"/>
  <c r="P206" i="3" s="1"/>
  <c r="T206" i="3" s="1"/>
  <c r="X206" i="3" s="1"/>
  <c r="AB206" i="3" s="1"/>
  <c r="K210" i="3"/>
  <c r="O210" i="3" s="1"/>
  <c r="S210" i="3" s="1"/>
  <c r="W210" i="3" s="1"/>
  <c r="AA210" i="3" s="1"/>
  <c r="L210" i="3"/>
  <c r="P210" i="3" s="1"/>
  <c r="T210" i="3" s="1"/>
  <c r="X210" i="3" s="1"/>
  <c r="AB210" i="3" s="1"/>
  <c r="K215" i="3"/>
  <c r="O215" i="3" s="1"/>
  <c r="S215" i="3" s="1"/>
  <c r="W215" i="3" s="1"/>
  <c r="AA215" i="3" s="1"/>
  <c r="L215" i="3"/>
  <c r="P215" i="3" s="1"/>
  <c r="T215" i="3" s="1"/>
  <c r="X215" i="3" s="1"/>
  <c r="AB215" i="3" s="1"/>
  <c r="K218" i="3"/>
  <c r="O218" i="3" s="1"/>
  <c r="S218" i="3" s="1"/>
  <c r="W218" i="3" s="1"/>
  <c r="AA218" i="3" s="1"/>
  <c r="L218" i="3"/>
  <c r="P218" i="3" s="1"/>
  <c r="T218" i="3" s="1"/>
  <c r="X218" i="3" s="1"/>
  <c r="AB218" i="3" s="1"/>
  <c r="K221" i="3"/>
  <c r="O221" i="3" s="1"/>
  <c r="S221" i="3" s="1"/>
  <c r="W221" i="3" s="1"/>
  <c r="AA221" i="3" s="1"/>
  <c r="L221" i="3"/>
  <c r="P221" i="3" s="1"/>
  <c r="T221" i="3" s="1"/>
  <c r="X221" i="3" s="1"/>
  <c r="AB221" i="3" s="1"/>
  <c r="K224" i="3"/>
  <c r="O224" i="3" s="1"/>
  <c r="S224" i="3" s="1"/>
  <c r="W224" i="3" s="1"/>
  <c r="AA224" i="3" s="1"/>
  <c r="L224" i="3"/>
  <c r="P224" i="3" s="1"/>
  <c r="T224" i="3" s="1"/>
  <c r="X224" i="3" s="1"/>
  <c r="AB224" i="3" s="1"/>
  <c r="K227" i="3"/>
  <c r="O227" i="3" s="1"/>
  <c r="S227" i="3" s="1"/>
  <c r="W227" i="3" s="1"/>
  <c r="AA227" i="3" s="1"/>
  <c r="L227" i="3"/>
  <c r="P227" i="3" s="1"/>
  <c r="T227" i="3" s="1"/>
  <c r="X227" i="3" s="1"/>
  <c r="AB227" i="3" s="1"/>
  <c r="K230" i="3"/>
  <c r="O230" i="3" s="1"/>
  <c r="S230" i="3" s="1"/>
  <c r="W230" i="3" s="1"/>
  <c r="AA230" i="3" s="1"/>
  <c r="L230" i="3"/>
  <c r="P230" i="3" s="1"/>
  <c r="T230" i="3" s="1"/>
  <c r="X230" i="3" s="1"/>
  <c r="AB230" i="3" s="1"/>
  <c r="K233" i="3"/>
  <c r="O233" i="3" s="1"/>
  <c r="S233" i="3" s="1"/>
  <c r="W233" i="3" s="1"/>
  <c r="AA233" i="3" s="1"/>
  <c r="L233" i="3"/>
  <c r="P233" i="3" s="1"/>
  <c r="T233" i="3" s="1"/>
  <c r="X233" i="3" s="1"/>
  <c r="AB233" i="3" s="1"/>
  <c r="K236" i="3"/>
  <c r="O236" i="3" s="1"/>
  <c r="S236" i="3" s="1"/>
  <c r="W236" i="3" s="1"/>
  <c r="AA236" i="3" s="1"/>
  <c r="L236" i="3"/>
  <c r="P236" i="3" s="1"/>
  <c r="T236" i="3" s="1"/>
  <c r="X236" i="3" s="1"/>
  <c r="AB236" i="3" s="1"/>
  <c r="K239" i="3"/>
  <c r="O239" i="3" s="1"/>
  <c r="S239" i="3" s="1"/>
  <c r="W239" i="3" s="1"/>
  <c r="AA239" i="3" s="1"/>
  <c r="L239" i="3"/>
  <c r="P239" i="3" s="1"/>
  <c r="T239" i="3" s="1"/>
  <c r="X239" i="3" s="1"/>
  <c r="AB239" i="3" s="1"/>
  <c r="L248" i="3"/>
  <c r="P248" i="3" s="1"/>
  <c r="T248" i="3" s="1"/>
  <c r="X248" i="3" s="1"/>
  <c r="AB248" i="3" s="1"/>
  <c r="K251" i="3"/>
  <c r="O251" i="3" s="1"/>
  <c r="S251" i="3" s="1"/>
  <c r="W251" i="3" s="1"/>
  <c r="AA251" i="3" s="1"/>
  <c r="L251" i="3"/>
  <c r="P251" i="3" s="1"/>
  <c r="T251" i="3" s="1"/>
  <c r="X251" i="3" s="1"/>
  <c r="AB251" i="3" s="1"/>
  <c r="K254" i="3"/>
  <c r="O254" i="3" s="1"/>
  <c r="S254" i="3" s="1"/>
  <c r="W254" i="3" s="1"/>
  <c r="AA254" i="3" s="1"/>
  <c r="L254" i="3"/>
  <c r="P254" i="3" s="1"/>
  <c r="T254" i="3" s="1"/>
  <c r="X254" i="3" s="1"/>
  <c r="AB254" i="3" s="1"/>
  <c r="K258" i="3"/>
  <c r="O258" i="3" s="1"/>
  <c r="S258" i="3" s="1"/>
  <c r="W258" i="3" s="1"/>
  <c r="AA258" i="3" s="1"/>
  <c r="L258" i="3"/>
  <c r="P258" i="3" s="1"/>
  <c r="T258" i="3" s="1"/>
  <c r="X258" i="3" s="1"/>
  <c r="AB258" i="3" s="1"/>
  <c r="K261" i="3"/>
  <c r="O261" i="3" s="1"/>
  <c r="S261" i="3" s="1"/>
  <c r="W261" i="3" s="1"/>
  <c r="AA261" i="3" s="1"/>
  <c r="L261" i="3"/>
  <c r="P261" i="3" s="1"/>
  <c r="T261" i="3" s="1"/>
  <c r="X261" i="3" s="1"/>
  <c r="AB261" i="3" s="1"/>
  <c r="K264" i="3"/>
  <c r="O264" i="3" s="1"/>
  <c r="S264" i="3" s="1"/>
  <c r="W264" i="3" s="1"/>
  <c r="AA264" i="3" s="1"/>
  <c r="L264" i="3"/>
  <c r="P264" i="3" s="1"/>
  <c r="T264" i="3" s="1"/>
  <c r="X264" i="3" s="1"/>
  <c r="AB264" i="3" s="1"/>
  <c r="K267" i="3"/>
  <c r="O267" i="3" s="1"/>
  <c r="S267" i="3" s="1"/>
  <c r="W267" i="3" s="1"/>
  <c r="AA267" i="3" s="1"/>
  <c r="L267" i="3"/>
  <c r="P267" i="3" s="1"/>
  <c r="T267" i="3" s="1"/>
  <c r="X267" i="3" s="1"/>
  <c r="AB267" i="3" s="1"/>
  <c r="K270" i="3"/>
  <c r="O270" i="3" s="1"/>
  <c r="S270" i="3" s="1"/>
  <c r="W270" i="3" s="1"/>
  <c r="AA270" i="3" s="1"/>
  <c r="L270" i="3"/>
  <c r="P270" i="3" s="1"/>
  <c r="T270" i="3" s="1"/>
  <c r="X270" i="3" s="1"/>
  <c r="AB270" i="3" s="1"/>
  <c r="K272" i="3"/>
  <c r="O272" i="3" s="1"/>
  <c r="S272" i="3" s="1"/>
  <c r="W272" i="3" s="1"/>
  <c r="AA272" i="3" s="1"/>
  <c r="L272" i="3"/>
  <c r="P272" i="3" s="1"/>
  <c r="T272" i="3" s="1"/>
  <c r="X272" i="3" s="1"/>
  <c r="AB272" i="3" s="1"/>
  <c r="K275" i="3"/>
  <c r="O275" i="3" s="1"/>
  <c r="S275" i="3" s="1"/>
  <c r="W275" i="3" s="1"/>
  <c r="AA275" i="3" s="1"/>
  <c r="L275" i="3"/>
  <c r="P275" i="3" s="1"/>
  <c r="T275" i="3" s="1"/>
  <c r="X275" i="3" s="1"/>
  <c r="AB275" i="3" s="1"/>
  <c r="K278" i="3"/>
  <c r="O278" i="3" s="1"/>
  <c r="S278" i="3" s="1"/>
  <c r="W278" i="3" s="1"/>
  <c r="AA278" i="3" s="1"/>
  <c r="L278" i="3"/>
  <c r="P278" i="3" s="1"/>
  <c r="T278" i="3" s="1"/>
  <c r="X278" i="3" s="1"/>
  <c r="AB278" i="3" s="1"/>
  <c r="K280" i="3"/>
  <c r="O280" i="3" s="1"/>
  <c r="S280" i="3" s="1"/>
  <c r="W280" i="3" s="1"/>
  <c r="AA280" i="3" s="1"/>
  <c r="L280" i="3"/>
  <c r="P280" i="3" s="1"/>
  <c r="T280" i="3" s="1"/>
  <c r="X280" i="3" s="1"/>
  <c r="AB280" i="3" s="1"/>
  <c r="K283" i="3"/>
  <c r="O283" i="3" s="1"/>
  <c r="S283" i="3" s="1"/>
  <c r="W283" i="3" s="1"/>
  <c r="AA283" i="3" s="1"/>
  <c r="L283" i="3"/>
  <c r="P283" i="3" s="1"/>
  <c r="T283" i="3" s="1"/>
  <c r="X283" i="3" s="1"/>
  <c r="AB283" i="3" s="1"/>
  <c r="K286" i="3"/>
  <c r="O286" i="3" s="1"/>
  <c r="S286" i="3" s="1"/>
  <c r="W286" i="3" s="1"/>
  <c r="AA286" i="3" s="1"/>
  <c r="L286" i="3"/>
  <c r="P286" i="3" s="1"/>
  <c r="T286" i="3" s="1"/>
  <c r="X286" i="3" s="1"/>
  <c r="AB286" i="3" s="1"/>
  <c r="K289" i="3"/>
  <c r="O289" i="3" s="1"/>
  <c r="S289" i="3" s="1"/>
  <c r="W289" i="3" s="1"/>
  <c r="AA289" i="3" s="1"/>
  <c r="L289" i="3"/>
  <c r="P289" i="3" s="1"/>
  <c r="T289" i="3" s="1"/>
  <c r="X289" i="3" s="1"/>
  <c r="AB289" i="3" s="1"/>
  <c r="K292" i="3"/>
  <c r="O292" i="3" s="1"/>
  <c r="S292" i="3" s="1"/>
  <c r="W292" i="3" s="1"/>
  <c r="AA292" i="3" s="1"/>
  <c r="L292" i="3"/>
  <c r="P292" i="3" s="1"/>
  <c r="T292" i="3" s="1"/>
  <c r="X292" i="3" s="1"/>
  <c r="AB292" i="3" s="1"/>
  <c r="K296" i="3"/>
  <c r="O296" i="3" s="1"/>
  <c r="S296" i="3" s="1"/>
  <c r="W296" i="3" s="1"/>
  <c r="AA296" i="3" s="1"/>
  <c r="L296" i="3"/>
  <c r="P296" i="3" s="1"/>
  <c r="T296" i="3" s="1"/>
  <c r="X296" i="3" s="1"/>
  <c r="AB296" i="3" s="1"/>
  <c r="K301" i="3"/>
  <c r="O301" i="3" s="1"/>
  <c r="S301" i="3" s="1"/>
  <c r="W301" i="3" s="1"/>
  <c r="AA301" i="3" s="1"/>
  <c r="L301" i="3"/>
  <c r="P301" i="3" s="1"/>
  <c r="T301" i="3" s="1"/>
  <c r="X301" i="3" s="1"/>
  <c r="AB301" i="3" s="1"/>
  <c r="K306" i="3"/>
  <c r="O306" i="3" s="1"/>
  <c r="S306" i="3" s="1"/>
  <c r="W306" i="3" s="1"/>
  <c r="AA306" i="3" s="1"/>
  <c r="L306" i="3"/>
  <c r="P306" i="3" s="1"/>
  <c r="T306" i="3" s="1"/>
  <c r="X306" i="3" s="1"/>
  <c r="AB306" i="3" s="1"/>
  <c r="K311" i="3"/>
  <c r="O311" i="3" s="1"/>
  <c r="S311" i="3" s="1"/>
  <c r="W311" i="3" s="1"/>
  <c r="AA311" i="3" s="1"/>
  <c r="L311" i="3"/>
  <c r="P311" i="3" s="1"/>
  <c r="T311" i="3" s="1"/>
  <c r="X311" i="3" s="1"/>
  <c r="AB311" i="3" s="1"/>
  <c r="K321" i="3"/>
  <c r="O321" i="3" s="1"/>
  <c r="S321" i="3" s="1"/>
  <c r="W321" i="3" s="1"/>
  <c r="AA321" i="3" s="1"/>
  <c r="L321" i="3"/>
  <c r="P321" i="3" s="1"/>
  <c r="T321" i="3" s="1"/>
  <c r="X321" i="3" s="1"/>
  <c r="AB321" i="3" s="1"/>
  <c r="K324" i="3"/>
  <c r="O324" i="3" s="1"/>
  <c r="S324" i="3" s="1"/>
  <c r="W324" i="3" s="1"/>
  <c r="AA324" i="3" s="1"/>
  <c r="L324" i="3"/>
  <c r="P324" i="3" s="1"/>
  <c r="T324" i="3" s="1"/>
  <c r="X324" i="3" s="1"/>
  <c r="AB324" i="3" s="1"/>
  <c r="K330" i="3"/>
  <c r="O330" i="3" s="1"/>
  <c r="S330" i="3" s="1"/>
  <c r="W330" i="3" s="1"/>
  <c r="AA330" i="3" s="1"/>
  <c r="L330" i="3"/>
  <c r="P330" i="3" s="1"/>
  <c r="T330" i="3" s="1"/>
  <c r="X330" i="3" s="1"/>
  <c r="AB330" i="3" s="1"/>
  <c r="K333" i="3"/>
  <c r="O333" i="3" s="1"/>
  <c r="S333" i="3" s="1"/>
  <c r="W333" i="3" s="1"/>
  <c r="AA333" i="3" s="1"/>
  <c r="L333" i="3"/>
  <c r="P333" i="3" s="1"/>
  <c r="T333" i="3" s="1"/>
  <c r="X333" i="3" s="1"/>
  <c r="AB333" i="3" s="1"/>
  <c r="K335" i="3"/>
  <c r="O335" i="3" s="1"/>
  <c r="S335" i="3" s="1"/>
  <c r="W335" i="3" s="1"/>
  <c r="AA335" i="3" s="1"/>
  <c r="L335" i="3"/>
  <c r="P335" i="3" s="1"/>
  <c r="T335" i="3" s="1"/>
  <c r="X335" i="3" s="1"/>
  <c r="AB335" i="3" s="1"/>
  <c r="K339" i="3"/>
  <c r="O339" i="3" s="1"/>
  <c r="S339" i="3" s="1"/>
  <c r="W339" i="3" s="1"/>
  <c r="AA339" i="3" s="1"/>
  <c r="L339" i="3"/>
  <c r="P339" i="3" s="1"/>
  <c r="T339" i="3" s="1"/>
  <c r="X339" i="3" s="1"/>
  <c r="AB339" i="3" s="1"/>
  <c r="K342" i="3"/>
  <c r="O342" i="3" s="1"/>
  <c r="S342" i="3" s="1"/>
  <c r="W342" i="3" s="1"/>
  <c r="AA342" i="3" s="1"/>
  <c r="L342" i="3"/>
  <c r="P342" i="3" s="1"/>
  <c r="T342" i="3" s="1"/>
  <c r="X342" i="3" s="1"/>
  <c r="AB342" i="3" s="1"/>
  <c r="K345" i="3"/>
  <c r="O345" i="3" s="1"/>
  <c r="S345" i="3" s="1"/>
  <c r="W345" i="3" s="1"/>
  <c r="AA345" i="3" s="1"/>
  <c r="L345" i="3"/>
  <c r="P345" i="3" s="1"/>
  <c r="T345" i="3" s="1"/>
  <c r="X345" i="3" s="1"/>
  <c r="AB345" i="3" s="1"/>
  <c r="K348" i="3"/>
  <c r="O348" i="3" s="1"/>
  <c r="S348" i="3" s="1"/>
  <c r="W348" i="3" s="1"/>
  <c r="AA348" i="3" s="1"/>
  <c r="L348" i="3"/>
  <c r="P348" i="3" s="1"/>
  <c r="T348" i="3" s="1"/>
  <c r="X348" i="3" s="1"/>
  <c r="AB348" i="3" s="1"/>
  <c r="K350" i="3"/>
  <c r="O350" i="3" s="1"/>
  <c r="S350" i="3" s="1"/>
  <c r="W350" i="3" s="1"/>
  <c r="AA350" i="3" s="1"/>
  <c r="L350" i="3"/>
  <c r="P350" i="3" s="1"/>
  <c r="T350" i="3" s="1"/>
  <c r="X350" i="3" s="1"/>
  <c r="AB350" i="3" s="1"/>
  <c r="K353" i="3"/>
  <c r="O353" i="3" s="1"/>
  <c r="S353" i="3" s="1"/>
  <c r="W353" i="3" s="1"/>
  <c r="AA353" i="3" s="1"/>
  <c r="L353" i="3"/>
  <c r="P353" i="3" s="1"/>
  <c r="T353" i="3" s="1"/>
  <c r="X353" i="3" s="1"/>
  <c r="AB353" i="3" s="1"/>
  <c r="K356" i="3"/>
  <c r="O356" i="3" s="1"/>
  <c r="S356" i="3" s="1"/>
  <c r="W356" i="3" s="1"/>
  <c r="AA356" i="3" s="1"/>
  <c r="L356" i="3"/>
  <c r="P356" i="3" s="1"/>
  <c r="T356" i="3" s="1"/>
  <c r="X356" i="3" s="1"/>
  <c r="AB356" i="3" s="1"/>
  <c r="K367" i="3"/>
  <c r="O367" i="3" s="1"/>
  <c r="S367" i="3" s="1"/>
  <c r="W367" i="3" s="1"/>
  <c r="AA367" i="3" s="1"/>
  <c r="L367" i="3"/>
  <c r="P367" i="3" s="1"/>
  <c r="T367" i="3" s="1"/>
  <c r="X367" i="3" s="1"/>
  <c r="AB367" i="3" s="1"/>
  <c r="K375" i="3"/>
  <c r="O375" i="3" s="1"/>
  <c r="S375" i="3" s="1"/>
  <c r="W375" i="3" s="1"/>
  <c r="AA375" i="3" s="1"/>
  <c r="L375" i="3"/>
  <c r="P375" i="3" s="1"/>
  <c r="T375" i="3" s="1"/>
  <c r="X375" i="3" s="1"/>
  <c r="AB375" i="3" s="1"/>
  <c r="K379" i="3"/>
  <c r="O379" i="3" s="1"/>
  <c r="S379" i="3" s="1"/>
  <c r="W379" i="3" s="1"/>
  <c r="AA379" i="3" s="1"/>
  <c r="L379" i="3"/>
  <c r="P379" i="3" s="1"/>
  <c r="T379" i="3" s="1"/>
  <c r="X379" i="3" s="1"/>
  <c r="AB379" i="3" s="1"/>
  <c r="K388" i="3"/>
  <c r="O388" i="3" s="1"/>
  <c r="S388" i="3" s="1"/>
  <c r="W388" i="3" s="1"/>
  <c r="AA388" i="3" s="1"/>
  <c r="L388" i="3"/>
  <c r="P388" i="3" s="1"/>
  <c r="T388" i="3" s="1"/>
  <c r="X388" i="3" s="1"/>
  <c r="AB388" i="3" s="1"/>
  <c r="K391" i="3"/>
  <c r="O391" i="3" s="1"/>
  <c r="S391" i="3" s="1"/>
  <c r="W391" i="3" s="1"/>
  <c r="AA391" i="3" s="1"/>
  <c r="L391" i="3"/>
  <c r="P391" i="3" s="1"/>
  <c r="T391" i="3" s="1"/>
  <c r="X391" i="3" s="1"/>
  <c r="AB391" i="3" s="1"/>
  <c r="K394" i="3"/>
  <c r="O394" i="3" s="1"/>
  <c r="S394" i="3" s="1"/>
  <c r="W394" i="3" s="1"/>
  <c r="AA394" i="3" s="1"/>
  <c r="L394" i="3"/>
  <c r="P394" i="3" s="1"/>
  <c r="T394" i="3" s="1"/>
  <c r="X394" i="3" s="1"/>
  <c r="AB394" i="3" s="1"/>
  <c r="K398" i="3"/>
  <c r="O398" i="3" s="1"/>
  <c r="S398" i="3" s="1"/>
  <c r="W398" i="3" s="1"/>
  <c r="AA398" i="3" s="1"/>
  <c r="L398" i="3"/>
  <c r="P398" i="3" s="1"/>
  <c r="T398" i="3" s="1"/>
  <c r="X398" i="3" s="1"/>
  <c r="AB398" i="3" s="1"/>
  <c r="K401" i="3"/>
  <c r="O401" i="3" s="1"/>
  <c r="S401" i="3" s="1"/>
  <c r="W401" i="3" s="1"/>
  <c r="AA401" i="3" s="1"/>
  <c r="L401" i="3"/>
  <c r="P401" i="3" s="1"/>
  <c r="T401" i="3" s="1"/>
  <c r="X401" i="3" s="1"/>
  <c r="AB401" i="3" s="1"/>
  <c r="K405" i="3"/>
  <c r="O405" i="3" s="1"/>
  <c r="S405" i="3" s="1"/>
  <c r="W405" i="3" s="1"/>
  <c r="AA405" i="3" s="1"/>
  <c r="L405" i="3"/>
  <c r="P405" i="3" s="1"/>
  <c r="T405" i="3" s="1"/>
  <c r="X405" i="3" s="1"/>
  <c r="AB405" i="3" s="1"/>
  <c r="K408" i="3"/>
  <c r="O408" i="3" s="1"/>
  <c r="S408" i="3" s="1"/>
  <c r="W408" i="3" s="1"/>
  <c r="AA408" i="3" s="1"/>
  <c r="L408" i="3"/>
  <c r="P408" i="3" s="1"/>
  <c r="T408" i="3" s="1"/>
  <c r="X408" i="3" s="1"/>
  <c r="AB408" i="3" s="1"/>
  <c r="K411" i="3"/>
  <c r="O411" i="3" s="1"/>
  <c r="S411" i="3" s="1"/>
  <c r="W411" i="3" s="1"/>
  <c r="AA411" i="3" s="1"/>
  <c r="L411" i="3"/>
  <c r="P411" i="3" s="1"/>
  <c r="T411" i="3" s="1"/>
  <c r="X411" i="3" s="1"/>
  <c r="AB411" i="3" s="1"/>
  <c r="K414" i="3"/>
  <c r="O414" i="3" s="1"/>
  <c r="S414" i="3" s="1"/>
  <c r="W414" i="3" s="1"/>
  <c r="AA414" i="3" s="1"/>
  <c r="L414" i="3"/>
  <c r="P414" i="3" s="1"/>
  <c r="T414" i="3" s="1"/>
  <c r="X414" i="3" s="1"/>
  <c r="AB414" i="3" s="1"/>
  <c r="K435" i="3"/>
  <c r="O435" i="3" s="1"/>
  <c r="S435" i="3" s="1"/>
  <c r="W435" i="3" s="1"/>
  <c r="AA435" i="3" s="1"/>
  <c r="L435" i="3"/>
  <c r="P435" i="3" s="1"/>
  <c r="T435" i="3" s="1"/>
  <c r="X435" i="3" s="1"/>
  <c r="AB435" i="3" s="1"/>
  <c r="K441" i="3"/>
  <c r="O441" i="3" s="1"/>
  <c r="S441" i="3" s="1"/>
  <c r="W441" i="3" s="1"/>
  <c r="AA441" i="3" s="1"/>
  <c r="L441" i="3"/>
  <c r="P441" i="3" s="1"/>
  <c r="T441" i="3" s="1"/>
  <c r="X441" i="3" s="1"/>
  <c r="AB441" i="3" s="1"/>
  <c r="K445" i="3"/>
  <c r="O445" i="3" s="1"/>
  <c r="S445" i="3" s="1"/>
  <c r="W445" i="3" s="1"/>
  <c r="AA445" i="3" s="1"/>
  <c r="L445" i="3"/>
  <c r="P445" i="3" s="1"/>
  <c r="T445" i="3" s="1"/>
  <c r="X445" i="3" s="1"/>
  <c r="AB445" i="3" s="1"/>
  <c r="K449" i="3"/>
  <c r="O449" i="3" s="1"/>
  <c r="S449" i="3" s="1"/>
  <c r="W449" i="3" s="1"/>
  <c r="AA449" i="3" s="1"/>
  <c r="L449" i="3"/>
  <c r="P449" i="3" s="1"/>
  <c r="T449" i="3" s="1"/>
  <c r="X449" i="3" s="1"/>
  <c r="AB449" i="3" s="1"/>
  <c r="K452" i="3"/>
  <c r="O452" i="3" s="1"/>
  <c r="S452" i="3" s="1"/>
  <c r="W452" i="3" s="1"/>
  <c r="AA452" i="3" s="1"/>
  <c r="L452" i="3"/>
  <c r="P452" i="3" s="1"/>
  <c r="T452" i="3" s="1"/>
  <c r="X452" i="3" s="1"/>
  <c r="AB452" i="3" s="1"/>
  <c r="K455" i="3"/>
  <c r="O455" i="3" s="1"/>
  <c r="S455" i="3" s="1"/>
  <c r="W455" i="3" s="1"/>
  <c r="AA455" i="3" s="1"/>
  <c r="L455" i="3"/>
  <c r="P455" i="3" s="1"/>
  <c r="T455" i="3" s="1"/>
  <c r="X455" i="3" s="1"/>
  <c r="AB455" i="3" s="1"/>
  <c r="K456" i="3"/>
  <c r="O456" i="3" s="1"/>
  <c r="S456" i="3" s="1"/>
  <c r="W456" i="3" s="1"/>
  <c r="AA456" i="3" s="1"/>
  <c r="L456" i="3"/>
  <c r="P456" i="3" s="1"/>
  <c r="T456" i="3" s="1"/>
  <c r="X456" i="3" s="1"/>
  <c r="AB456" i="3" s="1"/>
  <c r="G142" i="3" l="1"/>
  <c r="K142" i="3" s="1"/>
  <c r="O142" i="3" s="1"/>
  <c r="S142" i="3" s="1"/>
  <c r="W142" i="3" s="1"/>
  <c r="AA142" i="3" s="1"/>
  <c r="I279" i="2" l="1"/>
  <c r="M279" i="2" s="1"/>
  <c r="Q279" i="2" s="1"/>
  <c r="U279" i="2" s="1"/>
  <c r="Y279" i="2" s="1"/>
  <c r="J562" i="2"/>
  <c r="N562" i="2" s="1"/>
  <c r="R562" i="2" s="1"/>
  <c r="V562" i="2" s="1"/>
  <c r="Z562" i="2" s="1"/>
  <c r="I562" i="2"/>
  <c r="M562" i="2" s="1"/>
  <c r="Q562" i="2" s="1"/>
  <c r="U562" i="2" s="1"/>
  <c r="Y562" i="2" s="1"/>
  <c r="H393" i="3" l="1"/>
  <c r="G393" i="3"/>
  <c r="H390" i="3"/>
  <c r="G390" i="3"/>
  <c r="H392" i="3" l="1"/>
  <c r="L392" i="3" s="1"/>
  <c r="P392" i="3" s="1"/>
  <c r="T392" i="3" s="1"/>
  <c r="X392" i="3" s="1"/>
  <c r="AB392" i="3" s="1"/>
  <c r="L393" i="3"/>
  <c r="P393" i="3" s="1"/>
  <c r="T393" i="3" s="1"/>
  <c r="X393" i="3" s="1"/>
  <c r="AB393" i="3" s="1"/>
  <c r="G389" i="3"/>
  <c r="K389" i="3" s="1"/>
  <c r="O389" i="3" s="1"/>
  <c r="S389" i="3" s="1"/>
  <c r="W389" i="3" s="1"/>
  <c r="AA389" i="3" s="1"/>
  <c r="K390" i="3"/>
  <c r="O390" i="3" s="1"/>
  <c r="S390" i="3" s="1"/>
  <c r="W390" i="3" s="1"/>
  <c r="AA390" i="3" s="1"/>
  <c r="H389" i="3"/>
  <c r="L389" i="3" s="1"/>
  <c r="P389" i="3" s="1"/>
  <c r="T389" i="3" s="1"/>
  <c r="X389" i="3" s="1"/>
  <c r="AB389" i="3" s="1"/>
  <c r="L390" i="3"/>
  <c r="P390" i="3" s="1"/>
  <c r="T390" i="3" s="1"/>
  <c r="X390" i="3" s="1"/>
  <c r="AB390" i="3" s="1"/>
  <c r="G392" i="3"/>
  <c r="K392" i="3" s="1"/>
  <c r="O392" i="3" s="1"/>
  <c r="S392" i="3" s="1"/>
  <c r="W392" i="3" s="1"/>
  <c r="AA392" i="3" s="1"/>
  <c r="K393" i="3"/>
  <c r="O393" i="3" s="1"/>
  <c r="S393" i="3" s="1"/>
  <c r="W393" i="3" s="1"/>
  <c r="AA393" i="3" s="1"/>
  <c r="H316" i="3"/>
  <c r="L316" i="3" s="1"/>
  <c r="P316" i="3" s="1"/>
  <c r="T316" i="3" s="1"/>
  <c r="X316" i="3" s="1"/>
  <c r="AB316" i="3" s="1"/>
  <c r="G316" i="3"/>
  <c r="K316" i="3" s="1"/>
  <c r="O316" i="3" s="1"/>
  <c r="S316" i="3" s="1"/>
  <c r="W316" i="3" s="1"/>
  <c r="AA316" i="3" s="1"/>
  <c r="J510" i="2"/>
  <c r="N510" i="2" s="1"/>
  <c r="R510" i="2" s="1"/>
  <c r="V510" i="2" s="1"/>
  <c r="Z510" i="2" s="1"/>
  <c r="I510" i="2"/>
  <c r="M510" i="2" s="1"/>
  <c r="Q510" i="2" s="1"/>
  <c r="U510" i="2" s="1"/>
  <c r="Y510" i="2" s="1"/>
  <c r="H372" i="3"/>
  <c r="L372" i="3" s="1"/>
  <c r="P372" i="3" s="1"/>
  <c r="T372" i="3" s="1"/>
  <c r="X372" i="3" s="1"/>
  <c r="AB372" i="3" s="1"/>
  <c r="G372" i="3"/>
  <c r="K372" i="3" s="1"/>
  <c r="O372" i="3" s="1"/>
  <c r="S372" i="3" s="1"/>
  <c r="W372" i="3" s="1"/>
  <c r="AA372" i="3" s="1"/>
  <c r="H362" i="3"/>
  <c r="L362" i="3" s="1"/>
  <c r="P362" i="3" s="1"/>
  <c r="T362" i="3" s="1"/>
  <c r="X362" i="3" s="1"/>
  <c r="AB362" i="3" s="1"/>
  <c r="G362" i="3"/>
  <c r="K362" i="3" s="1"/>
  <c r="O362" i="3" s="1"/>
  <c r="S362" i="3" s="1"/>
  <c r="W362" i="3" s="1"/>
  <c r="AA362" i="3" s="1"/>
  <c r="J552" i="2"/>
  <c r="N552" i="2" s="1"/>
  <c r="R552" i="2" s="1"/>
  <c r="V552" i="2" s="1"/>
  <c r="Z552" i="2" s="1"/>
  <c r="I552" i="2"/>
  <c r="M552" i="2" s="1"/>
  <c r="Q552" i="2" s="1"/>
  <c r="U552" i="2" s="1"/>
  <c r="Y552" i="2" s="1"/>
  <c r="G360" i="3" l="1"/>
  <c r="K360" i="3" s="1"/>
  <c r="O360" i="3" s="1"/>
  <c r="S360" i="3" s="1"/>
  <c r="W360" i="3" s="1"/>
  <c r="AA360" i="3" s="1"/>
  <c r="H184" i="3" l="1"/>
  <c r="L184" i="3" s="1"/>
  <c r="P184" i="3" s="1"/>
  <c r="T184" i="3" s="1"/>
  <c r="X184" i="3" s="1"/>
  <c r="AB184" i="3" s="1"/>
  <c r="G184" i="3"/>
  <c r="K184" i="3" s="1"/>
  <c r="O184" i="3" s="1"/>
  <c r="S184" i="3" s="1"/>
  <c r="W184" i="3" s="1"/>
  <c r="AA184" i="3" s="1"/>
  <c r="H285" i="3"/>
  <c r="L285" i="3" s="1"/>
  <c r="P285" i="3" s="1"/>
  <c r="T285" i="3" s="1"/>
  <c r="X285" i="3" s="1"/>
  <c r="AB285" i="3" s="1"/>
  <c r="G285" i="3"/>
  <c r="K285" i="3" s="1"/>
  <c r="O285" i="3" s="1"/>
  <c r="S285" i="3" s="1"/>
  <c r="W285" i="3" s="1"/>
  <c r="AA285" i="3" s="1"/>
  <c r="J318" i="2"/>
  <c r="N318" i="2" s="1"/>
  <c r="R318" i="2" s="1"/>
  <c r="V318" i="2" s="1"/>
  <c r="Z318" i="2" s="1"/>
  <c r="I318" i="2"/>
  <c r="M318" i="2" s="1"/>
  <c r="Q318" i="2" s="1"/>
  <c r="U318" i="2" s="1"/>
  <c r="Y318" i="2" s="1"/>
  <c r="I613" i="2"/>
  <c r="M613" i="2" s="1"/>
  <c r="Q613" i="2" s="1"/>
  <c r="U613" i="2" s="1"/>
  <c r="Y613" i="2" s="1"/>
  <c r="J613" i="2"/>
  <c r="N613" i="2" s="1"/>
  <c r="R613" i="2" s="1"/>
  <c r="V613" i="2" s="1"/>
  <c r="Z613" i="2" s="1"/>
  <c r="H128" i="3" l="1"/>
  <c r="G128" i="3"/>
  <c r="G127" i="3" l="1"/>
  <c r="K127" i="3" s="1"/>
  <c r="O127" i="3" s="1"/>
  <c r="S127" i="3" s="1"/>
  <c r="W127" i="3" s="1"/>
  <c r="AA127" i="3" s="1"/>
  <c r="K128" i="3"/>
  <c r="O128" i="3" s="1"/>
  <c r="S128" i="3" s="1"/>
  <c r="W128" i="3" s="1"/>
  <c r="AA128" i="3" s="1"/>
  <c r="H127" i="3"/>
  <c r="L127" i="3" s="1"/>
  <c r="P127" i="3" s="1"/>
  <c r="T127" i="3" s="1"/>
  <c r="X127" i="3" s="1"/>
  <c r="AB127" i="3" s="1"/>
  <c r="L128" i="3"/>
  <c r="P128" i="3" s="1"/>
  <c r="T128" i="3" s="1"/>
  <c r="X128" i="3" s="1"/>
  <c r="AB128" i="3" s="1"/>
  <c r="H30" i="3"/>
  <c r="L30" i="3" s="1"/>
  <c r="P30" i="3" s="1"/>
  <c r="T30" i="3" s="1"/>
  <c r="X30" i="3" s="1"/>
  <c r="AB30" i="3" s="1"/>
  <c r="H191" i="3"/>
  <c r="L191" i="3" s="1"/>
  <c r="P191" i="3" s="1"/>
  <c r="T191" i="3" s="1"/>
  <c r="X191" i="3" s="1"/>
  <c r="AB191" i="3" s="1"/>
  <c r="G191" i="3"/>
  <c r="K191" i="3" s="1"/>
  <c r="O191" i="3" s="1"/>
  <c r="S191" i="3" s="1"/>
  <c r="W191" i="3" s="1"/>
  <c r="AA191" i="3" s="1"/>
  <c r="H173" i="3"/>
  <c r="L173" i="3" s="1"/>
  <c r="P173" i="3" s="1"/>
  <c r="T173" i="3" s="1"/>
  <c r="X173" i="3" s="1"/>
  <c r="AB173" i="3" s="1"/>
  <c r="G173" i="3"/>
  <c r="K173" i="3" s="1"/>
  <c r="O173" i="3" s="1"/>
  <c r="S173" i="3" s="1"/>
  <c r="W173" i="3" s="1"/>
  <c r="AA173" i="3" s="1"/>
  <c r="H162" i="3"/>
  <c r="L162" i="3" s="1"/>
  <c r="P162" i="3" s="1"/>
  <c r="T162" i="3" s="1"/>
  <c r="X162" i="3" s="1"/>
  <c r="AB162" i="3" s="1"/>
  <c r="G162" i="3"/>
  <c r="K162" i="3" s="1"/>
  <c r="O162" i="3" s="1"/>
  <c r="S162" i="3" s="1"/>
  <c r="W162" i="3" s="1"/>
  <c r="AA162" i="3" s="1"/>
  <c r="H139" i="3"/>
  <c r="L139" i="3" s="1"/>
  <c r="P139" i="3" s="1"/>
  <c r="T139" i="3" s="1"/>
  <c r="X139" i="3" s="1"/>
  <c r="AB139" i="3" s="1"/>
  <c r="G139" i="3"/>
  <c r="K139" i="3" s="1"/>
  <c r="O139" i="3" s="1"/>
  <c r="S139" i="3" s="1"/>
  <c r="W139" i="3" s="1"/>
  <c r="AA139" i="3" s="1"/>
  <c r="J170" i="2"/>
  <c r="J167" i="2"/>
  <c r="J164" i="2"/>
  <c r="J161" i="2"/>
  <c r="I170" i="2"/>
  <c r="I167" i="2"/>
  <c r="I164" i="2"/>
  <c r="I161" i="2"/>
  <c r="H170" i="3"/>
  <c r="L170" i="3" s="1"/>
  <c r="P170" i="3" s="1"/>
  <c r="T170" i="3" s="1"/>
  <c r="X170" i="3" s="1"/>
  <c r="AB170" i="3" s="1"/>
  <c r="G170" i="3"/>
  <c r="K170" i="3" s="1"/>
  <c r="O170" i="3" s="1"/>
  <c r="S170" i="3" s="1"/>
  <c r="W170" i="3" s="1"/>
  <c r="AA170" i="3" s="1"/>
  <c r="J257" i="2"/>
  <c r="N257" i="2" s="1"/>
  <c r="R257" i="2" s="1"/>
  <c r="V257" i="2" s="1"/>
  <c r="Z257" i="2" s="1"/>
  <c r="I257" i="2"/>
  <c r="M257" i="2" s="1"/>
  <c r="Q257" i="2" s="1"/>
  <c r="U257" i="2" s="1"/>
  <c r="Y257" i="2" s="1"/>
  <c r="J265" i="2"/>
  <c r="N265" i="2" s="1"/>
  <c r="R265" i="2" s="1"/>
  <c r="V265" i="2" s="1"/>
  <c r="Z265" i="2" s="1"/>
  <c r="I265" i="2"/>
  <c r="M265" i="2" s="1"/>
  <c r="Q265" i="2" s="1"/>
  <c r="U265" i="2" s="1"/>
  <c r="Y265" i="2" s="1"/>
  <c r="J279" i="2"/>
  <c r="N279" i="2" s="1"/>
  <c r="R279" i="2" s="1"/>
  <c r="V279" i="2" s="1"/>
  <c r="Z279" i="2" s="1"/>
  <c r="I301" i="2"/>
  <c r="M301" i="2" s="1"/>
  <c r="Q301" i="2" s="1"/>
  <c r="U301" i="2" s="1"/>
  <c r="Y301" i="2" s="1"/>
  <c r="I163" i="2" l="1"/>
  <c r="M163" i="2" s="1"/>
  <c r="Q163" i="2" s="1"/>
  <c r="U163" i="2" s="1"/>
  <c r="Y163" i="2" s="1"/>
  <c r="M164" i="2"/>
  <c r="Q164" i="2" s="1"/>
  <c r="U164" i="2" s="1"/>
  <c r="Y164" i="2" s="1"/>
  <c r="J163" i="2"/>
  <c r="N163" i="2" s="1"/>
  <c r="R163" i="2" s="1"/>
  <c r="V163" i="2" s="1"/>
  <c r="Z163" i="2" s="1"/>
  <c r="N164" i="2"/>
  <c r="R164" i="2" s="1"/>
  <c r="V164" i="2" s="1"/>
  <c r="Z164" i="2" s="1"/>
  <c r="I166" i="2"/>
  <c r="M166" i="2" s="1"/>
  <c r="Q166" i="2" s="1"/>
  <c r="U166" i="2" s="1"/>
  <c r="Y166" i="2" s="1"/>
  <c r="M167" i="2"/>
  <c r="Q167" i="2" s="1"/>
  <c r="U167" i="2" s="1"/>
  <c r="Y167" i="2" s="1"/>
  <c r="J166" i="2"/>
  <c r="N166" i="2" s="1"/>
  <c r="R166" i="2" s="1"/>
  <c r="V166" i="2" s="1"/>
  <c r="Z166" i="2" s="1"/>
  <c r="N167" i="2"/>
  <c r="R167" i="2" s="1"/>
  <c r="V167" i="2" s="1"/>
  <c r="Z167" i="2" s="1"/>
  <c r="I169" i="2"/>
  <c r="M169" i="2" s="1"/>
  <c r="Q169" i="2" s="1"/>
  <c r="U169" i="2" s="1"/>
  <c r="Y169" i="2" s="1"/>
  <c r="M170" i="2"/>
  <c r="Q170" i="2" s="1"/>
  <c r="U170" i="2" s="1"/>
  <c r="Y170" i="2" s="1"/>
  <c r="J169" i="2"/>
  <c r="N169" i="2" s="1"/>
  <c r="R169" i="2" s="1"/>
  <c r="V169" i="2" s="1"/>
  <c r="Z169" i="2" s="1"/>
  <c r="N170" i="2"/>
  <c r="R170" i="2" s="1"/>
  <c r="V170" i="2" s="1"/>
  <c r="Z170" i="2" s="1"/>
  <c r="I160" i="2"/>
  <c r="M160" i="2" s="1"/>
  <c r="Q160" i="2" s="1"/>
  <c r="U160" i="2" s="1"/>
  <c r="Y160" i="2" s="1"/>
  <c r="M161" i="2"/>
  <c r="Q161" i="2" s="1"/>
  <c r="U161" i="2" s="1"/>
  <c r="Y161" i="2" s="1"/>
  <c r="J160" i="2"/>
  <c r="N160" i="2" s="1"/>
  <c r="R160" i="2" s="1"/>
  <c r="V160" i="2" s="1"/>
  <c r="Z160" i="2" s="1"/>
  <c r="N161" i="2"/>
  <c r="R161" i="2" s="1"/>
  <c r="V161" i="2" s="1"/>
  <c r="Z161" i="2" s="1"/>
  <c r="I159" i="2"/>
  <c r="H150" i="3"/>
  <c r="L150" i="3" s="1"/>
  <c r="P150" i="3" s="1"/>
  <c r="T150" i="3" s="1"/>
  <c r="X150" i="3" s="1"/>
  <c r="AB150" i="3" s="1"/>
  <c r="G150" i="3"/>
  <c r="K150" i="3" s="1"/>
  <c r="O150" i="3" s="1"/>
  <c r="S150" i="3" s="1"/>
  <c r="W150" i="3" s="1"/>
  <c r="AA150" i="3" s="1"/>
  <c r="J301" i="2"/>
  <c r="N301" i="2" s="1"/>
  <c r="R301" i="2" s="1"/>
  <c r="V301" i="2" s="1"/>
  <c r="Z301" i="2" s="1"/>
  <c r="H385" i="3"/>
  <c r="L385" i="3" s="1"/>
  <c r="P385" i="3" s="1"/>
  <c r="T385" i="3" s="1"/>
  <c r="X385" i="3" s="1"/>
  <c r="AB385" i="3" s="1"/>
  <c r="G385" i="3"/>
  <c r="K385" i="3" s="1"/>
  <c r="O385" i="3" s="1"/>
  <c r="S385" i="3" s="1"/>
  <c r="W385" i="3" s="1"/>
  <c r="AA385" i="3" s="1"/>
  <c r="J465" i="2"/>
  <c r="N465" i="2" s="1"/>
  <c r="R465" i="2" s="1"/>
  <c r="V465" i="2" s="1"/>
  <c r="Z465" i="2" s="1"/>
  <c r="I465" i="2"/>
  <c r="M465" i="2" s="1"/>
  <c r="Q465" i="2" s="1"/>
  <c r="U465" i="2" s="1"/>
  <c r="Y465" i="2" s="1"/>
  <c r="G30" i="3"/>
  <c r="K30" i="3" s="1"/>
  <c r="O30" i="3" s="1"/>
  <c r="S30" i="3" s="1"/>
  <c r="W30" i="3" s="1"/>
  <c r="AA30" i="3" s="1"/>
  <c r="H431" i="3"/>
  <c r="L431" i="3" s="1"/>
  <c r="P431" i="3" s="1"/>
  <c r="T431" i="3" s="1"/>
  <c r="X431" i="3" s="1"/>
  <c r="AB431" i="3" s="1"/>
  <c r="G431" i="3"/>
  <c r="K431" i="3" s="1"/>
  <c r="O431" i="3" s="1"/>
  <c r="S431" i="3" s="1"/>
  <c r="W431" i="3" s="1"/>
  <c r="AA431" i="3" s="1"/>
  <c r="J645" i="2"/>
  <c r="N645" i="2" s="1"/>
  <c r="R645" i="2" s="1"/>
  <c r="V645" i="2" s="1"/>
  <c r="Z645" i="2" s="1"/>
  <c r="I645" i="2"/>
  <c r="M645" i="2" s="1"/>
  <c r="Q645" i="2" s="1"/>
  <c r="U645" i="2" s="1"/>
  <c r="Y645" i="2" s="1"/>
  <c r="J440" i="2"/>
  <c r="N440" i="2" s="1"/>
  <c r="R440" i="2" s="1"/>
  <c r="V440" i="2" s="1"/>
  <c r="Z440" i="2" s="1"/>
  <c r="I440" i="2"/>
  <c r="M440" i="2" s="1"/>
  <c r="Q440" i="2" s="1"/>
  <c r="U440" i="2" s="1"/>
  <c r="Y440" i="2" s="1"/>
  <c r="J159" i="2" l="1"/>
  <c r="I158" i="2"/>
  <c r="M159" i="2"/>
  <c r="Q159" i="2" s="1"/>
  <c r="U159" i="2" s="1"/>
  <c r="Y159" i="2" s="1"/>
  <c r="H327" i="3"/>
  <c r="L327" i="3" s="1"/>
  <c r="P327" i="3" s="1"/>
  <c r="T327" i="3" s="1"/>
  <c r="X327" i="3" s="1"/>
  <c r="AB327" i="3" s="1"/>
  <c r="G327" i="3"/>
  <c r="K327" i="3" s="1"/>
  <c r="O327" i="3" s="1"/>
  <c r="S327" i="3" s="1"/>
  <c r="W327" i="3" s="1"/>
  <c r="AA327" i="3" s="1"/>
  <c r="I157" i="2" l="1"/>
  <c r="M157" i="2" s="1"/>
  <c r="Q157" i="2" s="1"/>
  <c r="U157" i="2" s="1"/>
  <c r="Y157" i="2" s="1"/>
  <c r="M158" i="2"/>
  <c r="Q158" i="2" s="1"/>
  <c r="U158" i="2" s="1"/>
  <c r="Y158" i="2" s="1"/>
  <c r="J158" i="2"/>
  <c r="N159" i="2"/>
  <c r="R159" i="2" s="1"/>
  <c r="V159" i="2" s="1"/>
  <c r="Z159" i="2" s="1"/>
  <c r="H97" i="3"/>
  <c r="L97" i="3" s="1"/>
  <c r="P97" i="3" s="1"/>
  <c r="T97" i="3" s="1"/>
  <c r="X97" i="3" s="1"/>
  <c r="AB97" i="3" s="1"/>
  <c r="H95" i="3"/>
  <c r="L95" i="3" s="1"/>
  <c r="P95" i="3" s="1"/>
  <c r="T95" i="3" s="1"/>
  <c r="X95" i="3" s="1"/>
  <c r="AB95" i="3" s="1"/>
  <c r="G97" i="3"/>
  <c r="K97" i="3" s="1"/>
  <c r="O97" i="3" s="1"/>
  <c r="S97" i="3" s="1"/>
  <c r="W97" i="3" s="1"/>
  <c r="AA97" i="3" s="1"/>
  <c r="G95" i="3"/>
  <c r="K95" i="3" s="1"/>
  <c r="O95" i="3" s="1"/>
  <c r="S95" i="3" s="1"/>
  <c r="W95" i="3" s="1"/>
  <c r="AA95" i="3" s="1"/>
  <c r="G126" i="3"/>
  <c r="K126" i="3" s="1"/>
  <c r="O126" i="3" s="1"/>
  <c r="S126" i="3" s="1"/>
  <c r="W126" i="3" s="1"/>
  <c r="AA126" i="3" s="1"/>
  <c r="G45" i="3"/>
  <c r="J100" i="2"/>
  <c r="N100" i="2" s="1"/>
  <c r="R100" i="2" s="1"/>
  <c r="V100" i="2" s="1"/>
  <c r="Z100" i="2" s="1"/>
  <c r="I100" i="2"/>
  <c r="M100" i="2" s="1"/>
  <c r="Q100" i="2" s="1"/>
  <c r="U100" i="2" s="1"/>
  <c r="Y100" i="2" s="1"/>
  <c r="J102" i="2"/>
  <c r="N102" i="2" s="1"/>
  <c r="R102" i="2" s="1"/>
  <c r="V102" i="2" s="1"/>
  <c r="Z102" i="2" s="1"/>
  <c r="I102" i="2"/>
  <c r="M102" i="2" s="1"/>
  <c r="Q102" i="2" s="1"/>
  <c r="U102" i="2" s="1"/>
  <c r="Y102" i="2" s="1"/>
  <c r="J89" i="2"/>
  <c r="I89" i="2"/>
  <c r="I47" i="2"/>
  <c r="G44" i="3" l="1"/>
  <c r="K44" i="3" s="1"/>
  <c r="O44" i="3" s="1"/>
  <c r="S44" i="3" s="1"/>
  <c r="W44" i="3" s="1"/>
  <c r="AA44" i="3" s="1"/>
  <c r="K45" i="3"/>
  <c r="O45" i="3" s="1"/>
  <c r="S45" i="3" s="1"/>
  <c r="W45" i="3" s="1"/>
  <c r="AA45" i="3" s="1"/>
  <c r="I88" i="2"/>
  <c r="M89" i="2"/>
  <c r="Q89" i="2" s="1"/>
  <c r="U89" i="2" s="1"/>
  <c r="Y89" i="2" s="1"/>
  <c r="J88" i="2"/>
  <c r="N89" i="2"/>
  <c r="R89" i="2" s="1"/>
  <c r="V89" i="2" s="1"/>
  <c r="Z89" i="2" s="1"/>
  <c r="J157" i="2"/>
  <c r="N157" i="2" s="1"/>
  <c r="R157" i="2" s="1"/>
  <c r="V157" i="2" s="1"/>
  <c r="Z157" i="2" s="1"/>
  <c r="N158" i="2"/>
  <c r="R158" i="2" s="1"/>
  <c r="V158" i="2" s="1"/>
  <c r="Z158" i="2" s="1"/>
  <c r="I46" i="2"/>
  <c r="M46" i="2" s="1"/>
  <c r="Q46" i="2" s="1"/>
  <c r="U46" i="2" s="1"/>
  <c r="Y46" i="2" s="1"/>
  <c r="M47" i="2"/>
  <c r="Q47" i="2" s="1"/>
  <c r="U47" i="2" s="1"/>
  <c r="Y47" i="2" s="1"/>
  <c r="G94" i="3"/>
  <c r="K94" i="3" s="1"/>
  <c r="O94" i="3" s="1"/>
  <c r="S94" i="3" s="1"/>
  <c r="W94" i="3" s="1"/>
  <c r="AA94" i="3" s="1"/>
  <c r="H94" i="3"/>
  <c r="L94" i="3" s="1"/>
  <c r="P94" i="3" s="1"/>
  <c r="T94" i="3" s="1"/>
  <c r="X94" i="3" s="1"/>
  <c r="AB94" i="3" s="1"/>
  <c r="I99" i="2"/>
  <c r="J99" i="2"/>
  <c r="H400" i="3"/>
  <c r="G400" i="3"/>
  <c r="H157" i="3"/>
  <c r="L157" i="3" s="1"/>
  <c r="P157" i="3" s="1"/>
  <c r="T157" i="3" s="1"/>
  <c r="X157" i="3" s="1"/>
  <c r="AB157" i="3" s="1"/>
  <c r="G157" i="3"/>
  <c r="K157" i="3" s="1"/>
  <c r="O157" i="3" s="1"/>
  <c r="S157" i="3" s="1"/>
  <c r="W157" i="3" s="1"/>
  <c r="AA157" i="3" s="1"/>
  <c r="H155" i="3"/>
  <c r="L155" i="3" s="1"/>
  <c r="P155" i="3" s="1"/>
  <c r="T155" i="3" s="1"/>
  <c r="X155" i="3" s="1"/>
  <c r="AB155" i="3" s="1"/>
  <c r="G155" i="3"/>
  <c r="K155" i="3" s="1"/>
  <c r="O155" i="3" s="1"/>
  <c r="S155" i="3" s="1"/>
  <c r="W155" i="3" s="1"/>
  <c r="AA155" i="3" s="1"/>
  <c r="G75" i="3"/>
  <c r="K75" i="3" s="1"/>
  <c r="O75" i="3" s="1"/>
  <c r="S75" i="3" s="1"/>
  <c r="W75" i="3" s="1"/>
  <c r="AA75" i="3" s="1"/>
  <c r="H165" i="3"/>
  <c r="L165" i="3" s="1"/>
  <c r="P165" i="3" s="1"/>
  <c r="T165" i="3" s="1"/>
  <c r="X165" i="3" s="1"/>
  <c r="AB165" i="3" s="1"/>
  <c r="G165" i="3"/>
  <c r="K165" i="3" s="1"/>
  <c r="O165" i="3" s="1"/>
  <c r="S165" i="3" s="1"/>
  <c r="W165" i="3" s="1"/>
  <c r="AA165" i="3" s="1"/>
  <c r="H142" i="3"/>
  <c r="L142" i="3" s="1"/>
  <c r="P142" i="3" s="1"/>
  <c r="T142" i="3" s="1"/>
  <c r="X142" i="3" s="1"/>
  <c r="AB142" i="3" s="1"/>
  <c r="G399" i="3" l="1"/>
  <c r="K399" i="3" s="1"/>
  <c r="O399" i="3" s="1"/>
  <c r="S399" i="3" s="1"/>
  <c r="W399" i="3" s="1"/>
  <c r="AA399" i="3" s="1"/>
  <c r="K400" i="3"/>
  <c r="O400" i="3" s="1"/>
  <c r="S400" i="3" s="1"/>
  <c r="W400" i="3" s="1"/>
  <c r="AA400" i="3" s="1"/>
  <c r="H399" i="3"/>
  <c r="L399" i="3" s="1"/>
  <c r="P399" i="3" s="1"/>
  <c r="T399" i="3" s="1"/>
  <c r="X399" i="3" s="1"/>
  <c r="AB399" i="3" s="1"/>
  <c r="L400" i="3"/>
  <c r="P400" i="3" s="1"/>
  <c r="T400" i="3" s="1"/>
  <c r="X400" i="3" s="1"/>
  <c r="AB400" i="3" s="1"/>
  <c r="J92" i="2"/>
  <c r="N99" i="2"/>
  <c r="R99" i="2" s="1"/>
  <c r="V99" i="2" s="1"/>
  <c r="Z99" i="2" s="1"/>
  <c r="I92" i="2"/>
  <c r="M99" i="2"/>
  <c r="Q99" i="2" s="1"/>
  <c r="U99" i="2" s="1"/>
  <c r="Y99" i="2" s="1"/>
  <c r="J87" i="2"/>
  <c r="N88" i="2"/>
  <c r="R88" i="2" s="1"/>
  <c r="V88" i="2" s="1"/>
  <c r="Z88" i="2" s="1"/>
  <c r="I87" i="2"/>
  <c r="M88" i="2"/>
  <c r="Q88" i="2" s="1"/>
  <c r="U88" i="2" s="1"/>
  <c r="Y88" i="2" s="1"/>
  <c r="J343" i="2"/>
  <c r="I343" i="2"/>
  <c r="I348" i="2"/>
  <c r="J308" i="2"/>
  <c r="N308" i="2" s="1"/>
  <c r="R308" i="2" s="1"/>
  <c r="V308" i="2" s="1"/>
  <c r="Z308" i="2" s="1"/>
  <c r="I308" i="2"/>
  <c r="M308" i="2" s="1"/>
  <c r="Q308" i="2" s="1"/>
  <c r="U308" i="2" s="1"/>
  <c r="Y308" i="2" s="1"/>
  <c r="J306" i="2"/>
  <c r="N306" i="2" s="1"/>
  <c r="R306" i="2" s="1"/>
  <c r="V306" i="2" s="1"/>
  <c r="Z306" i="2" s="1"/>
  <c r="I306" i="2"/>
  <c r="M306" i="2" s="1"/>
  <c r="Q306" i="2" s="1"/>
  <c r="U306" i="2" s="1"/>
  <c r="Y306" i="2" s="1"/>
  <c r="I251" i="2"/>
  <c r="M251" i="2" s="1"/>
  <c r="Q251" i="2" s="1"/>
  <c r="U251" i="2" s="1"/>
  <c r="Y251" i="2" s="1"/>
  <c r="H304" i="3"/>
  <c r="G304" i="3"/>
  <c r="H305" i="3"/>
  <c r="L305" i="3" s="1"/>
  <c r="P305" i="3" s="1"/>
  <c r="T305" i="3" s="1"/>
  <c r="X305" i="3" s="1"/>
  <c r="AB305" i="3" s="1"/>
  <c r="G305" i="3"/>
  <c r="K305" i="3" s="1"/>
  <c r="O305" i="3" s="1"/>
  <c r="S305" i="3" s="1"/>
  <c r="W305" i="3" s="1"/>
  <c r="AA305" i="3" s="1"/>
  <c r="H257" i="3"/>
  <c r="G257" i="3"/>
  <c r="H369" i="3"/>
  <c r="L369" i="3" s="1"/>
  <c r="P369" i="3" s="1"/>
  <c r="T369" i="3" s="1"/>
  <c r="X369" i="3" s="1"/>
  <c r="AB369" i="3" s="1"/>
  <c r="G369" i="3"/>
  <c r="K369" i="3" s="1"/>
  <c r="O369" i="3" s="1"/>
  <c r="S369" i="3" s="1"/>
  <c r="W369" i="3" s="1"/>
  <c r="AA369" i="3" s="1"/>
  <c r="H365" i="3"/>
  <c r="L365" i="3" s="1"/>
  <c r="P365" i="3" s="1"/>
  <c r="T365" i="3" s="1"/>
  <c r="X365" i="3" s="1"/>
  <c r="AB365" i="3" s="1"/>
  <c r="G365" i="3"/>
  <c r="K365" i="3" s="1"/>
  <c r="O365" i="3" s="1"/>
  <c r="S365" i="3" s="1"/>
  <c r="W365" i="3" s="1"/>
  <c r="AA365" i="3" s="1"/>
  <c r="H360" i="3"/>
  <c r="L360" i="3" s="1"/>
  <c r="P360" i="3" s="1"/>
  <c r="T360" i="3" s="1"/>
  <c r="X360" i="3" s="1"/>
  <c r="AB360" i="3" s="1"/>
  <c r="H309" i="3"/>
  <c r="L309" i="3" s="1"/>
  <c r="P309" i="3" s="1"/>
  <c r="T309" i="3" s="1"/>
  <c r="X309" i="3" s="1"/>
  <c r="AB309" i="3" s="1"/>
  <c r="G309" i="3"/>
  <c r="K309" i="3" s="1"/>
  <c r="O309" i="3" s="1"/>
  <c r="S309" i="3" s="1"/>
  <c r="W309" i="3" s="1"/>
  <c r="AA309" i="3" s="1"/>
  <c r="H320" i="3"/>
  <c r="G320" i="3"/>
  <c r="H318" i="3"/>
  <c r="L318" i="3" s="1"/>
  <c r="P318" i="3" s="1"/>
  <c r="T318" i="3" s="1"/>
  <c r="X318" i="3" s="1"/>
  <c r="AB318" i="3" s="1"/>
  <c r="G318" i="3"/>
  <c r="K318" i="3" s="1"/>
  <c r="O318" i="3" s="1"/>
  <c r="S318" i="3" s="1"/>
  <c r="W318" i="3" s="1"/>
  <c r="AA318" i="3" s="1"/>
  <c r="H314" i="3"/>
  <c r="L314" i="3" s="1"/>
  <c r="P314" i="3" s="1"/>
  <c r="T314" i="3" s="1"/>
  <c r="X314" i="3" s="1"/>
  <c r="AB314" i="3" s="1"/>
  <c r="G314" i="3"/>
  <c r="K314" i="3" s="1"/>
  <c r="O314" i="3" s="1"/>
  <c r="S314" i="3" s="1"/>
  <c r="W314" i="3" s="1"/>
  <c r="AA314" i="3" s="1"/>
  <c r="H299" i="3"/>
  <c r="L299" i="3" s="1"/>
  <c r="P299" i="3" s="1"/>
  <c r="T299" i="3" s="1"/>
  <c r="X299" i="3" s="1"/>
  <c r="AB299" i="3" s="1"/>
  <c r="G299" i="3"/>
  <c r="K299" i="3" s="1"/>
  <c r="O299" i="3" s="1"/>
  <c r="S299" i="3" s="1"/>
  <c r="W299" i="3" s="1"/>
  <c r="AA299" i="3" s="1"/>
  <c r="H300" i="3"/>
  <c r="L300" i="3" s="1"/>
  <c r="P300" i="3" s="1"/>
  <c r="T300" i="3" s="1"/>
  <c r="X300" i="3" s="1"/>
  <c r="AB300" i="3" s="1"/>
  <c r="G300" i="3"/>
  <c r="K300" i="3" s="1"/>
  <c r="O300" i="3" s="1"/>
  <c r="S300" i="3" s="1"/>
  <c r="W300" i="3" s="1"/>
  <c r="AA300" i="3" s="1"/>
  <c r="H420" i="3"/>
  <c r="L420" i="3" s="1"/>
  <c r="P420" i="3" s="1"/>
  <c r="T420" i="3" s="1"/>
  <c r="X420" i="3" s="1"/>
  <c r="AB420" i="3" s="1"/>
  <c r="G420" i="3"/>
  <c r="K420" i="3" s="1"/>
  <c r="O420" i="3" s="1"/>
  <c r="S420" i="3" s="1"/>
  <c r="W420" i="3" s="1"/>
  <c r="AA420" i="3" s="1"/>
  <c r="G303" i="3" l="1"/>
  <c r="K303" i="3" s="1"/>
  <c r="O303" i="3" s="1"/>
  <c r="S303" i="3" s="1"/>
  <c r="W303" i="3" s="1"/>
  <c r="AA303" i="3" s="1"/>
  <c r="K304" i="3"/>
  <c r="O304" i="3" s="1"/>
  <c r="S304" i="3" s="1"/>
  <c r="W304" i="3" s="1"/>
  <c r="AA304" i="3" s="1"/>
  <c r="H303" i="3"/>
  <c r="L303" i="3" s="1"/>
  <c r="P303" i="3" s="1"/>
  <c r="T303" i="3" s="1"/>
  <c r="X303" i="3" s="1"/>
  <c r="AB303" i="3" s="1"/>
  <c r="L304" i="3"/>
  <c r="P304" i="3" s="1"/>
  <c r="T304" i="3" s="1"/>
  <c r="X304" i="3" s="1"/>
  <c r="AB304" i="3" s="1"/>
  <c r="G319" i="3"/>
  <c r="K319" i="3" s="1"/>
  <c r="O319" i="3" s="1"/>
  <c r="S319" i="3" s="1"/>
  <c r="W319" i="3" s="1"/>
  <c r="AA319" i="3" s="1"/>
  <c r="K320" i="3"/>
  <c r="O320" i="3" s="1"/>
  <c r="S320" i="3" s="1"/>
  <c r="W320" i="3" s="1"/>
  <c r="AA320" i="3" s="1"/>
  <c r="H319" i="3"/>
  <c r="L319" i="3" s="1"/>
  <c r="P319" i="3" s="1"/>
  <c r="T319" i="3" s="1"/>
  <c r="X319" i="3" s="1"/>
  <c r="AB319" i="3" s="1"/>
  <c r="L320" i="3"/>
  <c r="P320" i="3" s="1"/>
  <c r="T320" i="3" s="1"/>
  <c r="X320" i="3" s="1"/>
  <c r="AB320" i="3" s="1"/>
  <c r="G256" i="3"/>
  <c r="K256" i="3" s="1"/>
  <c r="O256" i="3" s="1"/>
  <c r="S256" i="3" s="1"/>
  <c r="W256" i="3" s="1"/>
  <c r="AA256" i="3" s="1"/>
  <c r="K257" i="3"/>
  <c r="O257" i="3" s="1"/>
  <c r="S257" i="3" s="1"/>
  <c r="W257" i="3" s="1"/>
  <c r="AA257" i="3" s="1"/>
  <c r="H256" i="3"/>
  <c r="L256" i="3" s="1"/>
  <c r="P256" i="3" s="1"/>
  <c r="T256" i="3" s="1"/>
  <c r="X256" i="3" s="1"/>
  <c r="AB256" i="3" s="1"/>
  <c r="L257" i="3"/>
  <c r="P257" i="3" s="1"/>
  <c r="T257" i="3" s="1"/>
  <c r="X257" i="3" s="1"/>
  <c r="AB257" i="3" s="1"/>
  <c r="I347" i="2"/>
  <c r="M348" i="2"/>
  <c r="Q348" i="2" s="1"/>
  <c r="U348" i="2" s="1"/>
  <c r="Y348" i="2" s="1"/>
  <c r="I86" i="2"/>
  <c r="M86" i="2" s="1"/>
  <c r="Q86" i="2" s="1"/>
  <c r="U86" i="2" s="1"/>
  <c r="Y86" i="2" s="1"/>
  <c r="M87" i="2"/>
  <c r="Q87" i="2" s="1"/>
  <c r="U87" i="2" s="1"/>
  <c r="Y87" i="2" s="1"/>
  <c r="I91" i="2"/>
  <c r="M91" i="2" s="1"/>
  <c r="Q91" i="2" s="1"/>
  <c r="U91" i="2" s="1"/>
  <c r="Y91" i="2" s="1"/>
  <c r="M92" i="2"/>
  <c r="Q92" i="2" s="1"/>
  <c r="U92" i="2" s="1"/>
  <c r="Y92" i="2" s="1"/>
  <c r="I342" i="2"/>
  <c r="M343" i="2"/>
  <c r="Q343" i="2" s="1"/>
  <c r="U343" i="2" s="1"/>
  <c r="Y343" i="2" s="1"/>
  <c r="J342" i="2"/>
  <c r="N343" i="2"/>
  <c r="R343" i="2" s="1"/>
  <c r="V343" i="2" s="1"/>
  <c r="Z343" i="2" s="1"/>
  <c r="J86" i="2"/>
  <c r="N86" i="2" s="1"/>
  <c r="R86" i="2" s="1"/>
  <c r="V86" i="2" s="1"/>
  <c r="Z86" i="2" s="1"/>
  <c r="N87" i="2"/>
  <c r="R87" i="2" s="1"/>
  <c r="V87" i="2" s="1"/>
  <c r="Z87" i="2" s="1"/>
  <c r="J91" i="2"/>
  <c r="N91" i="2" s="1"/>
  <c r="R91" i="2" s="1"/>
  <c r="V91" i="2" s="1"/>
  <c r="Z91" i="2" s="1"/>
  <c r="N92" i="2"/>
  <c r="R92" i="2" s="1"/>
  <c r="V92" i="2" s="1"/>
  <c r="Z92" i="2" s="1"/>
  <c r="H302" i="3"/>
  <c r="L302" i="3" s="1"/>
  <c r="P302" i="3" s="1"/>
  <c r="T302" i="3" s="1"/>
  <c r="X302" i="3" s="1"/>
  <c r="AB302" i="3" s="1"/>
  <c r="G302" i="3"/>
  <c r="K302" i="3" s="1"/>
  <c r="O302" i="3" s="1"/>
  <c r="S302" i="3" s="1"/>
  <c r="W302" i="3" s="1"/>
  <c r="AA302" i="3" s="1"/>
  <c r="J493" i="2"/>
  <c r="N493" i="2" s="1"/>
  <c r="R493" i="2" s="1"/>
  <c r="V493" i="2" s="1"/>
  <c r="Z493" i="2" s="1"/>
  <c r="I493" i="2"/>
  <c r="M493" i="2" s="1"/>
  <c r="Q493" i="2" s="1"/>
  <c r="U493" i="2" s="1"/>
  <c r="Y493" i="2" s="1"/>
  <c r="I341" i="2" l="1"/>
  <c r="M342" i="2"/>
  <c r="Q342" i="2" s="1"/>
  <c r="U342" i="2" s="1"/>
  <c r="Y342" i="2" s="1"/>
  <c r="J341" i="2"/>
  <c r="N342" i="2"/>
  <c r="R342" i="2" s="1"/>
  <c r="V342" i="2" s="1"/>
  <c r="Z342" i="2" s="1"/>
  <c r="I346" i="2"/>
  <c r="M347" i="2"/>
  <c r="Q347" i="2" s="1"/>
  <c r="U347" i="2" s="1"/>
  <c r="Y347" i="2" s="1"/>
  <c r="I621" i="2"/>
  <c r="J621" i="2"/>
  <c r="N621" i="2" s="1"/>
  <c r="R621" i="2" s="1"/>
  <c r="V621" i="2" s="1"/>
  <c r="Z621" i="2" s="1"/>
  <c r="J623" i="2"/>
  <c r="J616" i="2"/>
  <c r="I616" i="2"/>
  <c r="I622" i="2"/>
  <c r="M622" i="2" s="1"/>
  <c r="Q622" i="2" s="1"/>
  <c r="U622" i="2" s="1"/>
  <c r="Y622" i="2" s="1"/>
  <c r="J559" i="2"/>
  <c r="N559" i="2" s="1"/>
  <c r="R559" i="2" s="1"/>
  <c r="V559" i="2" s="1"/>
  <c r="Z559" i="2" s="1"/>
  <c r="I559" i="2"/>
  <c r="M559" i="2" s="1"/>
  <c r="Q559" i="2" s="1"/>
  <c r="U559" i="2" s="1"/>
  <c r="Y559" i="2" s="1"/>
  <c r="J555" i="2"/>
  <c r="N555" i="2" s="1"/>
  <c r="R555" i="2" s="1"/>
  <c r="V555" i="2" s="1"/>
  <c r="Z555" i="2" s="1"/>
  <c r="I555" i="2"/>
  <c r="M555" i="2" s="1"/>
  <c r="Q555" i="2" s="1"/>
  <c r="U555" i="2" s="1"/>
  <c r="Y555" i="2" s="1"/>
  <c r="J550" i="2"/>
  <c r="N550" i="2" s="1"/>
  <c r="R550" i="2" s="1"/>
  <c r="V550" i="2" s="1"/>
  <c r="Z550" i="2" s="1"/>
  <c r="I550" i="2"/>
  <c r="M550" i="2" s="1"/>
  <c r="Q550" i="2" s="1"/>
  <c r="U550" i="2" s="1"/>
  <c r="Y550" i="2" s="1"/>
  <c r="J498" i="2"/>
  <c r="N498" i="2" s="1"/>
  <c r="R498" i="2" s="1"/>
  <c r="V498" i="2" s="1"/>
  <c r="Z498" i="2" s="1"/>
  <c r="I498" i="2"/>
  <c r="M498" i="2" s="1"/>
  <c r="Q498" i="2" s="1"/>
  <c r="U498" i="2" s="1"/>
  <c r="Y498" i="2" s="1"/>
  <c r="J514" i="2"/>
  <c r="I514" i="2"/>
  <c r="J512" i="2"/>
  <c r="N512" i="2" s="1"/>
  <c r="R512" i="2" s="1"/>
  <c r="V512" i="2" s="1"/>
  <c r="Z512" i="2" s="1"/>
  <c r="I512" i="2"/>
  <c r="M512" i="2" s="1"/>
  <c r="Q512" i="2" s="1"/>
  <c r="U512" i="2" s="1"/>
  <c r="Y512" i="2" s="1"/>
  <c r="J508" i="2"/>
  <c r="N508" i="2" s="1"/>
  <c r="R508" i="2" s="1"/>
  <c r="V508" i="2" s="1"/>
  <c r="Z508" i="2" s="1"/>
  <c r="I508" i="2"/>
  <c r="J503" i="2"/>
  <c r="I503" i="2"/>
  <c r="J504" i="2"/>
  <c r="N504" i="2" s="1"/>
  <c r="R504" i="2" s="1"/>
  <c r="V504" i="2" s="1"/>
  <c r="Z504" i="2" s="1"/>
  <c r="I504" i="2"/>
  <c r="M504" i="2" s="1"/>
  <c r="Q504" i="2" s="1"/>
  <c r="U504" i="2" s="1"/>
  <c r="Y504" i="2" s="1"/>
  <c r="I502" i="2" l="1"/>
  <c r="M502" i="2" s="1"/>
  <c r="Q502" i="2" s="1"/>
  <c r="U502" i="2" s="1"/>
  <c r="Y502" i="2" s="1"/>
  <c r="M503" i="2"/>
  <c r="Q503" i="2" s="1"/>
  <c r="U503" i="2" s="1"/>
  <c r="Y503" i="2" s="1"/>
  <c r="J502" i="2"/>
  <c r="N502" i="2" s="1"/>
  <c r="R502" i="2" s="1"/>
  <c r="V502" i="2" s="1"/>
  <c r="Z502" i="2" s="1"/>
  <c r="N503" i="2"/>
  <c r="R503" i="2" s="1"/>
  <c r="V503" i="2" s="1"/>
  <c r="Z503" i="2" s="1"/>
  <c r="I615" i="2"/>
  <c r="M615" i="2" s="1"/>
  <c r="Q615" i="2" s="1"/>
  <c r="U615" i="2" s="1"/>
  <c r="Y615" i="2" s="1"/>
  <c r="M616" i="2"/>
  <c r="Q616" i="2" s="1"/>
  <c r="U616" i="2" s="1"/>
  <c r="Y616" i="2" s="1"/>
  <c r="I620" i="2"/>
  <c r="M620" i="2" s="1"/>
  <c r="Q620" i="2" s="1"/>
  <c r="U620" i="2" s="1"/>
  <c r="Y620" i="2" s="1"/>
  <c r="M621" i="2"/>
  <c r="Q621" i="2" s="1"/>
  <c r="U621" i="2" s="1"/>
  <c r="Y621" i="2" s="1"/>
  <c r="J340" i="2"/>
  <c r="N340" i="2" s="1"/>
  <c r="R340" i="2" s="1"/>
  <c r="V340" i="2" s="1"/>
  <c r="Z340" i="2" s="1"/>
  <c r="N341" i="2"/>
  <c r="R341" i="2" s="1"/>
  <c r="V341" i="2" s="1"/>
  <c r="Z341" i="2" s="1"/>
  <c r="I507" i="2"/>
  <c r="M507" i="2" s="1"/>
  <c r="Q507" i="2" s="1"/>
  <c r="U507" i="2" s="1"/>
  <c r="Y507" i="2" s="1"/>
  <c r="M508" i="2"/>
  <c r="Q508" i="2" s="1"/>
  <c r="U508" i="2" s="1"/>
  <c r="Y508" i="2" s="1"/>
  <c r="I513" i="2"/>
  <c r="M513" i="2" s="1"/>
  <c r="Q513" i="2" s="1"/>
  <c r="U513" i="2" s="1"/>
  <c r="Y513" i="2" s="1"/>
  <c r="M514" i="2"/>
  <c r="Q514" i="2" s="1"/>
  <c r="U514" i="2" s="1"/>
  <c r="Y514" i="2" s="1"/>
  <c r="J615" i="2"/>
  <c r="N615" i="2" s="1"/>
  <c r="R615" i="2" s="1"/>
  <c r="V615" i="2" s="1"/>
  <c r="Z615" i="2" s="1"/>
  <c r="N616" i="2"/>
  <c r="R616" i="2" s="1"/>
  <c r="V616" i="2" s="1"/>
  <c r="Z616" i="2" s="1"/>
  <c r="J513" i="2"/>
  <c r="N513" i="2" s="1"/>
  <c r="R513" i="2" s="1"/>
  <c r="V513" i="2" s="1"/>
  <c r="Z513" i="2" s="1"/>
  <c r="N514" i="2"/>
  <c r="R514" i="2" s="1"/>
  <c r="V514" i="2" s="1"/>
  <c r="Z514" i="2" s="1"/>
  <c r="J622" i="2"/>
  <c r="N622" i="2" s="1"/>
  <c r="R622" i="2" s="1"/>
  <c r="V622" i="2" s="1"/>
  <c r="Z622" i="2" s="1"/>
  <c r="N623" i="2"/>
  <c r="R623" i="2" s="1"/>
  <c r="V623" i="2" s="1"/>
  <c r="Z623" i="2" s="1"/>
  <c r="I345" i="2"/>
  <c r="M345" i="2" s="1"/>
  <c r="Q345" i="2" s="1"/>
  <c r="U345" i="2" s="1"/>
  <c r="Y345" i="2" s="1"/>
  <c r="M346" i="2"/>
  <c r="Q346" i="2" s="1"/>
  <c r="U346" i="2" s="1"/>
  <c r="Y346" i="2" s="1"/>
  <c r="M341" i="2"/>
  <c r="Q341" i="2" s="1"/>
  <c r="U341" i="2" s="1"/>
  <c r="Y341" i="2" s="1"/>
  <c r="I340" i="2"/>
  <c r="I501" i="2"/>
  <c r="M501" i="2" s="1"/>
  <c r="Q501" i="2" s="1"/>
  <c r="U501" i="2" s="1"/>
  <c r="Y501" i="2" s="1"/>
  <c r="H213" i="3"/>
  <c r="L213" i="3" s="1"/>
  <c r="P213" i="3" s="1"/>
  <c r="T213" i="3" s="1"/>
  <c r="X213" i="3" s="1"/>
  <c r="AB213" i="3" s="1"/>
  <c r="G213" i="3"/>
  <c r="K213" i="3" s="1"/>
  <c r="O213" i="3" s="1"/>
  <c r="S213" i="3" s="1"/>
  <c r="W213" i="3" s="1"/>
  <c r="AA213" i="3" s="1"/>
  <c r="H250" i="3"/>
  <c r="G250" i="3"/>
  <c r="G248" i="3"/>
  <c r="K248" i="3" s="1"/>
  <c r="O248" i="3" s="1"/>
  <c r="S248" i="3" s="1"/>
  <c r="W248" i="3" s="1"/>
  <c r="AA248" i="3" s="1"/>
  <c r="H242" i="3"/>
  <c r="L242" i="3" s="1"/>
  <c r="P242" i="3" s="1"/>
  <c r="T242" i="3" s="1"/>
  <c r="X242" i="3" s="1"/>
  <c r="AB242" i="3" s="1"/>
  <c r="G242" i="3"/>
  <c r="K242" i="3" s="1"/>
  <c r="O242" i="3" s="1"/>
  <c r="S242" i="3" s="1"/>
  <c r="W242" i="3" s="1"/>
  <c r="AA242" i="3" s="1"/>
  <c r="H238" i="3"/>
  <c r="G238" i="3"/>
  <c r="H253" i="3"/>
  <c r="G253" i="3"/>
  <c r="J219" i="2"/>
  <c r="N219" i="2" s="1"/>
  <c r="R219" i="2" s="1"/>
  <c r="V219" i="2" s="1"/>
  <c r="Z219" i="2" s="1"/>
  <c r="I219" i="2"/>
  <c r="M219" i="2" s="1"/>
  <c r="Q219" i="2" s="1"/>
  <c r="U219" i="2" s="1"/>
  <c r="Y219" i="2" s="1"/>
  <c r="J213" i="2"/>
  <c r="I213" i="2"/>
  <c r="J205" i="2"/>
  <c r="N205" i="2" s="1"/>
  <c r="R205" i="2" s="1"/>
  <c r="V205" i="2" s="1"/>
  <c r="Z205" i="2" s="1"/>
  <c r="I205" i="2"/>
  <c r="M205" i="2" s="1"/>
  <c r="Q205" i="2" s="1"/>
  <c r="U205" i="2" s="1"/>
  <c r="Y205" i="2" s="1"/>
  <c r="J201" i="2"/>
  <c r="I201" i="2"/>
  <c r="J155" i="2"/>
  <c r="I155" i="2"/>
  <c r="G252" i="3" l="1"/>
  <c r="K252" i="3" s="1"/>
  <c r="O252" i="3" s="1"/>
  <c r="S252" i="3" s="1"/>
  <c r="W252" i="3" s="1"/>
  <c r="AA252" i="3" s="1"/>
  <c r="K253" i="3"/>
  <c r="O253" i="3" s="1"/>
  <c r="S253" i="3" s="1"/>
  <c r="W253" i="3" s="1"/>
  <c r="AA253" i="3" s="1"/>
  <c r="H249" i="3"/>
  <c r="L249" i="3" s="1"/>
  <c r="P249" i="3" s="1"/>
  <c r="T249" i="3" s="1"/>
  <c r="X249" i="3" s="1"/>
  <c r="AB249" i="3" s="1"/>
  <c r="L250" i="3"/>
  <c r="P250" i="3" s="1"/>
  <c r="T250" i="3" s="1"/>
  <c r="X250" i="3" s="1"/>
  <c r="AB250" i="3" s="1"/>
  <c r="H252" i="3"/>
  <c r="L252" i="3" s="1"/>
  <c r="P252" i="3" s="1"/>
  <c r="T252" i="3" s="1"/>
  <c r="X252" i="3" s="1"/>
  <c r="AB252" i="3" s="1"/>
  <c r="L253" i="3"/>
  <c r="P253" i="3" s="1"/>
  <c r="T253" i="3" s="1"/>
  <c r="X253" i="3" s="1"/>
  <c r="AB253" i="3" s="1"/>
  <c r="G237" i="3"/>
  <c r="K237" i="3" s="1"/>
  <c r="O237" i="3" s="1"/>
  <c r="S237" i="3" s="1"/>
  <c r="W237" i="3" s="1"/>
  <c r="AA237" i="3" s="1"/>
  <c r="K238" i="3"/>
  <c r="O238" i="3" s="1"/>
  <c r="S238" i="3" s="1"/>
  <c r="W238" i="3" s="1"/>
  <c r="AA238" i="3" s="1"/>
  <c r="H237" i="3"/>
  <c r="L237" i="3" s="1"/>
  <c r="P237" i="3" s="1"/>
  <c r="T237" i="3" s="1"/>
  <c r="X237" i="3" s="1"/>
  <c r="AB237" i="3" s="1"/>
  <c r="L238" i="3"/>
  <c r="P238" i="3" s="1"/>
  <c r="T238" i="3" s="1"/>
  <c r="X238" i="3" s="1"/>
  <c r="AB238" i="3" s="1"/>
  <c r="G249" i="3"/>
  <c r="K249" i="3" s="1"/>
  <c r="O249" i="3" s="1"/>
  <c r="S249" i="3" s="1"/>
  <c r="W249" i="3" s="1"/>
  <c r="AA249" i="3" s="1"/>
  <c r="K250" i="3"/>
  <c r="O250" i="3" s="1"/>
  <c r="S250" i="3" s="1"/>
  <c r="W250" i="3" s="1"/>
  <c r="AA250" i="3" s="1"/>
  <c r="J501" i="2"/>
  <c r="N501" i="2" s="1"/>
  <c r="R501" i="2" s="1"/>
  <c r="V501" i="2" s="1"/>
  <c r="Z501" i="2" s="1"/>
  <c r="I154" i="2"/>
  <c r="M154" i="2" s="1"/>
  <c r="Q154" i="2" s="1"/>
  <c r="U154" i="2" s="1"/>
  <c r="Y154" i="2" s="1"/>
  <c r="M155" i="2"/>
  <c r="Q155" i="2" s="1"/>
  <c r="U155" i="2" s="1"/>
  <c r="Y155" i="2" s="1"/>
  <c r="I339" i="2"/>
  <c r="M339" i="2" s="1"/>
  <c r="Q339" i="2" s="1"/>
  <c r="U339" i="2" s="1"/>
  <c r="Y339" i="2" s="1"/>
  <c r="M340" i="2"/>
  <c r="Q340" i="2" s="1"/>
  <c r="U340" i="2" s="1"/>
  <c r="Y340" i="2" s="1"/>
  <c r="J154" i="2"/>
  <c r="N154" i="2" s="1"/>
  <c r="R154" i="2" s="1"/>
  <c r="V154" i="2" s="1"/>
  <c r="Z154" i="2" s="1"/>
  <c r="N155" i="2"/>
  <c r="R155" i="2" s="1"/>
  <c r="V155" i="2" s="1"/>
  <c r="Z155" i="2" s="1"/>
  <c r="I200" i="2"/>
  <c r="M200" i="2" s="1"/>
  <c r="Q200" i="2" s="1"/>
  <c r="U200" i="2" s="1"/>
  <c r="Y200" i="2" s="1"/>
  <c r="M201" i="2"/>
  <c r="Q201" i="2" s="1"/>
  <c r="U201" i="2" s="1"/>
  <c r="Y201" i="2" s="1"/>
  <c r="I212" i="2"/>
  <c r="M212" i="2" s="1"/>
  <c r="Q212" i="2" s="1"/>
  <c r="U212" i="2" s="1"/>
  <c r="Y212" i="2" s="1"/>
  <c r="M213" i="2"/>
  <c r="Q213" i="2" s="1"/>
  <c r="U213" i="2" s="1"/>
  <c r="Y213" i="2" s="1"/>
  <c r="J200" i="2"/>
  <c r="N200" i="2" s="1"/>
  <c r="R200" i="2" s="1"/>
  <c r="V200" i="2" s="1"/>
  <c r="Z200" i="2" s="1"/>
  <c r="N201" i="2"/>
  <c r="R201" i="2" s="1"/>
  <c r="V201" i="2" s="1"/>
  <c r="Z201" i="2" s="1"/>
  <c r="J212" i="2"/>
  <c r="N212" i="2" s="1"/>
  <c r="R212" i="2" s="1"/>
  <c r="V212" i="2" s="1"/>
  <c r="Z212" i="2" s="1"/>
  <c r="N213" i="2"/>
  <c r="R213" i="2" s="1"/>
  <c r="V213" i="2" s="1"/>
  <c r="Z213" i="2" s="1"/>
  <c r="I619" i="2"/>
  <c r="M619" i="2" s="1"/>
  <c r="Q619" i="2" s="1"/>
  <c r="U619" i="2" s="1"/>
  <c r="Y619" i="2" s="1"/>
  <c r="G439" i="3"/>
  <c r="K439" i="3" s="1"/>
  <c r="O439" i="3" s="1"/>
  <c r="S439" i="3" s="1"/>
  <c r="W439" i="3" s="1"/>
  <c r="AA439" i="3" s="1"/>
  <c r="H439" i="3"/>
  <c r="L439" i="3" s="1"/>
  <c r="P439" i="3" s="1"/>
  <c r="T439" i="3" s="1"/>
  <c r="X439" i="3" s="1"/>
  <c r="AB439" i="3" s="1"/>
  <c r="H429" i="3"/>
  <c r="L429" i="3" s="1"/>
  <c r="P429" i="3" s="1"/>
  <c r="T429" i="3" s="1"/>
  <c r="X429" i="3" s="1"/>
  <c r="AB429" i="3" s="1"/>
  <c r="G429" i="3"/>
  <c r="K429" i="3" s="1"/>
  <c r="O429" i="3" s="1"/>
  <c r="S429" i="3" s="1"/>
  <c r="W429" i="3" s="1"/>
  <c r="AA429" i="3" s="1"/>
  <c r="H425" i="3"/>
  <c r="L425" i="3" s="1"/>
  <c r="P425" i="3" s="1"/>
  <c r="T425" i="3" s="1"/>
  <c r="X425" i="3" s="1"/>
  <c r="AB425" i="3" s="1"/>
  <c r="G425" i="3"/>
  <c r="K425" i="3" s="1"/>
  <c r="O425" i="3" s="1"/>
  <c r="S425" i="3" s="1"/>
  <c r="W425" i="3" s="1"/>
  <c r="AA425" i="3" s="1"/>
  <c r="J660" i="2"/>
  <c r="N660" i="2" s="1"/>
  <c r="R660" i="2" s="1"/>
  <c r="V660" i="2" s="1"/>
  <c r="Z660" i="2" s="1"/>
  <c r="I660" i="2"/>
  <c r="M660" i="2" s="1"/>
  <c r="Q660" i="2" s="1"/>
  <c r="U660" i="2" s="1"/>
  <c r="Y660" i="2" s="1"/>
  <c r="J654" i="2"/>
  <c r="N654" i="2" s="1"/>
  <c r="R654" i="2" s="1"/>
  <c r="V654" i="2" s="1"/>
  <c r="Z654" i="2" s="1"/>
  <c r="I654" i="2"/>
  <c r="M654" i="2" s="1"/>
  <c r="Q654" i="2" s="1"/>
  <c r="U654" i="2" s="1"/>
  <c r="Y654" i="2" s="1"/>
  <c r="J649" i="2"/>
  <c r="N649" i="2" s="1"/>
  <c r="R649" i="2" s="1"/>
  <c r="V649" i="2" s="1"/>
  <c r="Z649" i="2" s="1"/>
  <c r="I649" i="2"/>
  <c r="M649" i="2" s="1"/>
  <c r="Q649" i="2" s="1"/>
  <c r="U649" i="2" s="1"/>
  <c r="Y649" i="2" s="1"/>
  <c r="J643" i="2"/>
  <c r="N643" i="2" s="1"/>
  <c r="R643" i="2" s="1"/>
  <c r="V643" i="2" s="1"/>
  <c r="Z643" i="2" s="1"/>
  <c r="I643" i="2"/>
  <c r="M643" i="2" s="1"/>
  <c r="Q643" i="2" s="1"/>
  <c r="U643" i="2" s="1"/>
  <c r="Y643" i="2" s="1"/>
  <c r="J639" i="2"/>
  <c r="N639" i="2" s="1"/>
  <c r="R639" i="2" s="1"/>
  <c r="V639" i="2" s="1"/>
  <c r="Z639" i="2" s="1"/>
  <c r="I639" i="2"/>
  <c r="M639" i="2" s="1"/>
  <c r="Q639" i="2" s="1"/>
  <c r="U639" i="2" s="1"/>
  <c r="Y639" i="2" s="1"/>
  <c r="H383" i="3" l="1"/>
  <c r="L383" i="3" s="1"/>
  <c r="P383" i="3" s="1"/>
  <c r="T383" i="3" s="1"/>
  <c r="X383" i="3" s="1"/>
  <c r="AB383" i="3" s="1"/>
  <c r="G383" i="3"/>
  <c r="K383" i="3" s="1"/>
  <c r="O383" i="3" s="1"/>
  <c r="S383" i="3" s="1"/>
  <c r="W383" i="3" s="1"/>
  <c r="AA383" i="3" s="1"/>
  <c r="J470" i="2"/>
  <c r="I470" i="2"/>
  <c r="J475" i="2"/>
  <c r="I475" i="2"/>
  <c r="J463" i="2"/>
  <c r="N463" i="2" s="1"/>
  <c r="R463" i="2" s="1"/>
  <c r="V463" i="2" s="1"/>
  <c r="Z463" i="2" s="1"/>
  <c r="I463" i="2"/>
  <c r="M463" i="2" s="1"/>
  <c r="Q463" i="2" s="1"/>
  <c r="U463" i="2" s="1"/>
  <c r="Y463" i="2" s="1"/>
  <c r="I469" i="2" l="1"/>
  <c r="M469" i="2" s="1"/>
  <c r="Q469" i="2" s="1"/>
  <c r="U469" i="2" s="1"/>
  <c r="Y469" i="2" s="1"/>
  <c r="M470" i="2"/>
  <c r="Q470" i="2" s="1"/>
  <c r="U470" i="2" s="1"/>
  <c r="Y470" i="2" s="1"/>
  <c r="J469" i="2"/>
  <c r="N469" i="2" s="1"/>
  <c r="R469" i="2" s="1"/>
  <c r="V469" i="2" s="1"/>
  <c r="Z469" i="2" s="1"/>
  <c r="N470" i="2"/>
  <c r="R470" i="2" s="1"/>
  <c r="V470" i="2" s="1"/>
  <c r="Z470" i="2" s="1"/>
  <c r="I474" i="2"/>
  <c r="M474" i="2" s="1"/>
  <c r="Q474" i="2" s="1"/>
  <c r="U474" i="2" s="1"/>
  <c r="Y474" i="2" s="1"/>
  <c r="M475" i="2"/>
  <c r="Q475" i="2" s="1"/>
  <c r="U475" i="2" s="1"/>
  <c r="Y475" i="2" s="1"/>
  <c r="J474" i="2"/>
  <c r="N475" i="2"/>
  <c r="R475" i="2" s="1"/>
  <c r="V475" i="2" s="1"/>
  <c r="Z475" i="2" s="1"/>
  <c r="J620" i="2"/>
  <c r="J595" i="2"/>
  <c r="I595" i="2"/>
  <c r="J561" i="2"/>
  <c r="I561" i="2"/>
  <c r="J543" i="2"/>
  <c r="I543" i="2"/>
  <c r="J539" i="2"/>
  <c r="N539" i="2" s="1"/>
  <c r="R539" i="2" s="1"/>
  <c r="V539" i="2" s="1"/>
  <c r="Z539" i="2" s="1"/>
  <c r="J537" i="2"/>
  <c r="N537" i="2" s="1"/>
  <c r="R537" i="2" s="1"/>
  <c r="V537" i="2" s="1"/>
  <c r="Z537" i="2" s="1"/>
  <c r="I539" i="2"/>
  <c r="M539" i="2" s="1"/>
  <c r="Q539" i="2" s="1"/>
  <c r="U539" i="2" s="1"/>
  <c r="Y539" i="2" s="1"/>
  <c r="I537" i="2"/>
  <c r="M537" i="2" s="1"/>
  <c r="Q537" i="2" s="1"/>
  <c r="U537" i="2" s="1"/>
  <c r="Y537" i="2" s="1"/>
  <c r="J499" i="2"/>
  <c r="N499" i="2" s="1"/>
  <c r="R499" i="2" s="1"/>
  <c r="V499" i="2" s="1"/>
  <c r="Z499" i="2" s="1"/>
  <c r="J497" i="2"/>
  <c r="N497" i="2" s="1"/>
  <c r="R497" i="2" s="1"/>
  <c r="V497" i="2" s="1"/>
  <c r="Z497" i="2" s="1"/>
  <c r="I499" i="2"/>
  <c r="M499" i="2" s="1"/>
  <c r="Q499" i="2" s="1"/>
  <c r="U499" i="2" s="1"/>
  <c r="Y499" i="2" s="1"/>
  <c r="I497" i="2"/>
  <c r="M497" i="2" s="1"/>
  <c r="Q497" i="2" s="1"/>
  <c r="U497" i="2" s="1"/>
  <c r="Y497" i="2" s="1"/>
  <c r="J484" i="2"/>
  <c r="I484" i="2"/>
  <c r="J481" i="2"/>
  <c r="I481" i="2"/>
  <c r="J451" i="2"/>
  <c r="I451" i="2"/>
  <c r="J445" i="2"/>
  <c r="I445" i="2"/>
  <c r="J416" i="2"/>
  <c r="I416" i="2"/>
  <c r="J411" i="2"/>
  <c r="I411" i="2"/>
  <c r="J401" i="2"/>
  <c r="I401" i="2"/>
  <c r="J355" i="2"/>
  <c r="I355" i="2"/>
  <c r="J337" i="2"/>
  <c r="I337" i="2"/>
  <c r="J334" i="2"/>
  <c r="I334" i="2"/>
  <c r="J331" i="2"/>
  <c r="I331" i="2"/>
  <c r="J321" i="2"/>
  <c r="I321" i="2"/>
  <c r="J286" i="2"/>
  <c r="I286" i="2"/>
  <c r="J272" i="2"/>
  <c r="I272" i="2"/>
  <c r="J253" i="2"/>
  <c r="J250" i="2"/>
  <c r="I253" i="2"/>
  <c r="I250" i="2"/>
  <c r="J236" i="2"/>
  <c r="I236" i="2"/>
  <c r="J233" i="2"/>
  <c r="I233" i="2"/>
  <c r="J210" i="2"/>
  <c r="I210" i="2"/>
  <c r="J204" i="2"/>
  <c r="I204" i="2"/>
  <c r="J180" i="2"/>
  <c r="I180" i="2"/>
  <c r="J47" i="2"/>
  <c r="H378" i="3"/>
  <c r="G378" i="3"/>
  <c r="H344" i="3"/>
  <c r="H341" i="3"/>
  <c r="H338" i="3"/>
  <c r="G344" i="3"/>
  <c r="G341" i="3"/>
  <c r="G338" i="3"/>
  <c r="H334" i="3"/>
  <c r="L334" i="3" s="1"/>
  <c r="P334" i="3" s="1"/>
  <c r="T334" i="3" s="1"/>
  <c r="X334" i="3" s="1"/>
  <c r="AB334" i="3" s="1"/>
  <c r="H332" i="3"/>
  <c r="L332" i="3" s="1"/>
  <c r="P332" i="3" s="1"/>
  <c r="T332" i="3" s="1"/>
  <c r="X332" i="3" s="1"/>
  <c r="AB332" i="3" s="1"/>
  <c r="G334" i="3"/>
  <c r="K334" i="3" s="1"/>
  <c r="O334" i="3" s="1"/>
  <c r="S334" i="3" s="1"/>
  <c r="W334" i="3" s="1"/>
  <c r="AA334" i="3" s="1"/>
  <c r="G332" i="3"/>
  <c r="K332" i="3" s="1"/>
  <c r="O332" i="3" s="1"/>
  <c r="S332" i="3" s="1"/>
  <c r="W332" i="3" s="1"/>
  <c r="AA332" i="3" s="1"/>
  <c r="H310" i="3"/>
  <c r="L310" i="3" s="1"/>
  <c r="P310" i="3" s="1"/>
  <c r="T310" i="3" s="1"/>
  <c r="X310" i="3" s="1"/>
  <c r="AB310" i="3" s="1"/>
  <c r="H308" i="3"/>
  <c r="L308" i="3" s="1"/>
  <c r="P308" i="3" s="1"/>
  <c r="T308" i="3" s="1"/>
  <c r="X308" i="3" s="1"/>
  <c r="AB308" i="3" s="1"/>
  <c r="H298" i="3"/>
  <c r="G310" i="3"/>
  <c r="K310" i="3" s="1"/>
  <c r="O310" i="3" s="1"/>
  <c r="S310" i="3" s="1"/>
  <c r="W310" i="3" s="1"/>
  <c r="AA310" i="3" s="1"/>
  <c r="G308" i="3"/>
  <c r="K308" i="3" s="1"/>
  <c r="O308" i="3" s="1"/>
  <c r="S308" i="3" s="1"/>
  <c r="W308" i="3" s="1"/>
  <c r="AA308" i="3" s="1"/>
  <c r="G298" i="3"/>
  <c r="H291" i="3"/>
  <c r="G291" i="3"/>
  <c r="H263" i="3"/>
  <c r="G263" i="3"/>
  <c r="H260" i="3"/>
  <c r="G260" i="3"/>
  <c r="H247" i="3"/>
  <c r="H241" i="3"/>
  <c r="G247" i="3"/>
  <c r="G241" i="3"/>
  <c r="H209" i="3"/>
  <c r="G209" i="3"/>
  <c r="H205" i="3"/>
  <c r="H202" i="3"/>
  <c r="G205" i="3"/>
  <c r="G202" i="3"/>
  <c r="H144" i="3"/>
  <c r="H141" i="3"/>
  <c r="H138" i="3"/>
  <c r="G144" i="3"/>
  <c r="G141" i="3"/>
  <c r="G138" i="3"/>
  <c r="H135" i="3"/>
  <c r="G135" i="3"/>
  <c r="G134" i="3" l="1"/>
  <c r="K134" i="3" s="1"/>
  <c r="O134" i="3" s="1"/>
  <c r="S134" i="3" s="1"/>
  <c r="W134" i="3" s="1"/>
  <c r="AA134" i="3" s="1"/>
  <c r="K135" i="3"/>
  <c r="O135" i="3" s="1"/>
  <c r="S135" i="3" s="1"/>
  <c r="W135" i="3" s="1"/>
  <c r="AA135" i="3" s="1"/>
  <c r="G143" i="3"/>
  <c r="K143" i="3" s="1"/>
  <c r="O143" i="3" s="1"/>
  <c r="S143" i="3" s="1"/>
  <c r="W143" i="3" s="1"/>
  <c r="AA143" i="3" s="1"/>
  <c r="K144" i="3"/>
  <c r="O144" i="3" s="1"/>
  <c r="S144" i="3" s="1"/>
  <c r="W144" i="3" s="1"/>
  <c r="AA144" i="3" s="1"/>
  <c r="G201" i="3"/>
  <c r="K201" i="3" s="1"/>
  <c r="O201" i="3" s="1"/>
  <c r="S201" i="3" s="1"/>
  <c r="W201" i="3" s="1"/>
  <c r="AA201" i="3" s="1"/>
  <c r="K202" i="3"/>
  <c r="O202" i="3" s="1"/>
  <c r="S202" i="3" s="1"/>
  <c r="W202" i="3" s="1"/>
  <c r="AA202" i="3" s="1"/>
  <c r="G208" i="3"/>
  <c r="K208" i="3" s="1"/>
  <c r="O208" i="3" s="1"/>
  <c r="S208" i="3" s="1"/>
  <c r="W208" i="3" s="1"/>
  <c r="AA208" i="3" s="1"/>
  <c r="K209" i="3"/>
  <c r="O209" i="3" s="1"/>
  <c r="S209" i="3" s="1"/>
  <c r="W209" i="3" s="1"/>
  <c r="AA209" i="3" s="1"/>
  <c r="H240" i="3"/>
  <c r="L240" i="3" s="1"/>
  <c r="P240" i="3" s="1"/>
  <c r="T240" i="3" s="1"/>
  <c r="X240" i="3" s="1"/>
  <c r="AB240" i="3" s="1"/>
  <c r="L241" i="3"/>
  <c r="P241" i="3" s="1"/>
  <c r="T241" i="3" s="1"/>
  <c r="X241" i="3" s="1"/>
  <c r="AB241" i="3" s="1"/>
  <c r="G262" i="3"/>
  <c r="K262" i="3" s="1"/>
  <c r="O262" i="3" s="1"/>
  <c r="S262" i="3" s="1"/>
  <c r="W262" i="3" s="1"/>
  <c r="AA262" i="3" s="1"/>
  <c r="K263" i="3"/>
  <c r="O263" i="3" s="1"/>
  <c r="S263" i="3" s="1"/>
  <c r="W263" i="3" s="1"/>
  <c r="AA263" i="3" s="1"/>
  <c r="G297" i="3"/>
  <c r="K297" i="3" s="1"/>
  <c r="O297" i="3" s="1"/>
  <c r="S297" i="3" s="1"/>
  <c r="W297" i="3" s="1"/>
  <c r="AA297" i="3" s="1"/>
  <c r="K298" i="3"/>
  <c r="O298" i="3" s="1"/>
  <c r="S298" i="3" s="1"/>
  <c r="W298" i="3" s="1"/>
  <c r="AA298" i="3" s="1"/>
  <c r="G343" i="3"/>
  <c r="K343" i="3" s="1"/>
  <c r="O343" i="3" s="1"/>
  <c r="S343" i="3" s="1"/>
  <c r="W343" i="3" s="1"/>
  <c r="AA343" i="3" s="1"/>
  <c r="K344" i="3"/>
  <c r="O344" i="3" s="1"/>
  <c r="S344" i="3" s="1"/>
  <c r="W344" i="3" s="1"/>
  <c r="AA344" i="3" s="1"/>
  <c r="G377" i="3"/>
  <c r="K378" i="3"/>
  <c r="O378" i="3" s="1"/>
  <c r="S378" i="3" s="1"/>
  <c r="W378" i="3" s="1"/>
  <c r="AA378" i="3" s="1"/>
  <c r="H134" i="3"/>
  <c r="L134" i="3" s="1"/>
  <c r="P134" i="3" s="1"/>
  <c r="T134" i="3" s="1"/>
  <c r="X134" i="3" s="1"/>
  <c r="AB134" i="3" s="1"/>
  <c r="L135" i="3"/>
  <c r="P135" i="3" s="1"/>
  <c r="T135" i="3" s="1"/>
  <c r="X135" i="3" s="1"/>
  <c r="AB135" i="3" s="1"/>
  <c r="H137" i="3"/>
  <c r="L137" i="3" s="1"/>
  <c r="P137" i="3" s="1"/>
  <c r="T137" i="3" s="1"/>
  <c r="X137" i="3" s="1"/>
  <c r="AB137" i="3" s="1"/>
  <c r="L138" i="3"/>
  <c r="P138" i="3" s="1"/>
  <c r="T138" i="3" s="1"/>
  <c r="X138" i="3" s="1"/>
  <c r="AB138" i="3" s="1"/>
  <c r="G204" i="3"/>
  <c r="K204" i="3" s="1"/>
  <c r="O204" i="3" s="1"/>
  <c r="S204" i="3" s="1"/>
  <c r="W204" i="3" s="1"/>
  <c r="AA204" i="3" s="1"/>
  <c r="K205" i="3"/>
  <c r="O205" i="3" s="1"/>
  <c r="S205" i="3" s="1"/>
  <c r="W205" i="3" s="1"/>
  <c r="AA205" i="3" s="1"/>
  <c r="H208" i="3"/>
  <c r="L208" i="3" s="1"/>
  <c r="P208" i="3" s="1"/>
  <c r="T208" i="3" s="1"/>
  <c r="X208" i="3" s="1"/>
  <c r="AB208" i="3" s="1"/>
  <c r="L209" i="3"/>
  <c r="P209" i="3" s="1"/>
  <c r="T209" i="3" s="1"/>
  <c r="X209" i="3" s="1"/>
  <c r="AB209" i="3" s="1"/>
  <c r="H246" i="3"/>
  <c r="L246" i="3" s="1"/>
  <c r="P246" i="3" s="1"/>
  <c r="T246" i="3" s="1"/>
  <c r="X246" i="3" s="1"/>
  <c r="AB246" i="3" s="1"/>
  <c r="L247" i="3"/>
  <c r="P247" i="3" s="1"/>
  <c r="T247" i="3" s="1"/>
  <c r="X247" i="3" s="1"/>
  <c r="AB247" i="3" s="1"/>
  <c r="H262" i="3"/>
  <c r="L262" i="3" s="1"/>
  <c r="P262" i="3" s="1"/>
  <c r="T262" i="3" s="1"/>
  <c r="X262" i="3" s="1"/>
  <c r="AB262" i="3" s="1"/>
  <c r="L263" i="3"/>
  <c r="P263" i="3" s="1"/>
  <c r="T263" i="3" s="1"/>
  <c r="X263" i="3" s="1"/>
  <c r="AB263" i="3" s="1"/>
  <c r="H337" i="3"/>
  <c r="L337" i="3" s="1"/>
  <c r="P337" i="3" s="1"/>
  <c r="T337" i="3" s="1"/>
  <c r="X337" i="3" s="1"/>
  <c r="AB337" i="3" s="1"/>
  <c r="L338" i="3"/>
  <c r="P338" i="3" s="1"/>
  <c r="T338" i="3" s="1"/>
  <c r="X338" i="3" s="1"/>
  <c r="AB338" i="3" s="1"/>
  <c r="H377" i="3"/>
  <c r="L378" i="3"/>
  <c r="P378" i="3" s="1"/>
  <c r="T378" i="3" s="1"/>
  <c r="X378" i="3" s="1"/>
  <c r="AB378" i="3" s="1"/>
  <c r="G137" i="3"/>
  <c r="K137" i="3" s="1"/>
  <c r="O137" i="3" s="1"/>
  <c r="S137" i="3" s="1"/>
  <c r="W137" i="3" s="1"/>
  <c r="AA137" i="3" s="1"/>
  <c r="K138" i="3"/>
  <c r="O138" i="3" s="1"/>
  <c r="S138" i="3" s="1"/>
  <c r="W138" i="3" s="1"/>
  <c r="AA138" i="3" s="1"/>
  <c r="H140" i="3"/>
  <c r="L140" i="3" s="1"/>
  <c r="P140" i="3" s="1"/>
  <c r="T140" i="3" s="1"/>
  <c r="X140" i="3" s="1"/>
  <c r="AB140" i="3" s="1"/>
  <c r="L141" i="3"/>
  <c r="P141" i="3" s="1"/>
  <c r="T141" i="3" s="1"/>
  <c r="X141" i="3" s="1"/>
  <c r="AB141" i="3" s="1"/>
  <c r="H201" i="3"/>
  <c r="L201" i="3" s="1"/>
  <c r="P201" i="3" s="1"/>
  <c r="T201" i="3" s="1"/>
  <c r="X201" i="3" s="1"/>
  <c r="AB201" i="3" s="1"/>
  <c r="L202" i="3"/>
  <c r="P202" i="3" s="1"/>
  <c r="T202" i="3" s="1"/>
  <c r="X202" i="3" s="1"/>
  <c r="AB202" i="3" s="1"/>
  <c r="G240" i="3"/>
  <c r="K240" i="3" s="1"/>
  <c r="O240" i="3" s="1"/>
  <c r="S240" i="3" s="1"/>
  <c r="W240" i="3" s="1"/>
  <c r="AA240" i="3" s="1"/>
  <c r="K241" i="3"/>
  <c r="O241" i="3" s="1"/>
  <c r="S241" i="3" s="1"/>
  <c r="W241" i="3" s="1"/>
  <c r="AA241" i="3" s="1"/>
  <c r="G259" i="3"/>
  <c r="K259" i="3" s="1"/>
  <c r="O259" i="3" s="1"/>
  <c r="S259" i="3" s="1"/>
  <c r="W259" i="3" s="1"/>
  <c r="AA259" i="3" s="1"/>
  <c r="K260" i="3"/>
  <c r="O260" i="3" s="1"/>
  <c r="S260" i="3" s="1"/>
  <c r="W260" i="3" s="1"/>
  <c r="AA260" i="3" s="1"/>
  <c r="G290" i="3"/>
  <c r="K290" i="3" s="1"/>
  <c r="O290" i="3" s="1"/>
  <c r="S290" i="3" s="1"/>
  <c r="W290" i="3" s="1"/>
  <c r="AA290" i="3" s="1"/>
  <c r="K291" i="3"/>
  <c r="O291" i="3" s="1"/>
  <c r="S291" i="3" s="1"/>
  <c r="W291" i="3" s="1"/>
  <c r="AA291" i="3" s="1"/>
  <c r="G337" i="3"/>
  <c r="K337" i="3" s="1"/>
  <c r="O337" i="3" s="1"/>
  <c r="S337" i="3" s="1"/>
  <c r="W337" i="3" s="1"/>
  <c r="AA337" i="3" s="1"/>
  <c r="K338" i="3"/>
  <c r="O338" i="3" s="1"/>
  <c r="S338" i="3" s="1"/>
  <c r="W338" i="3" s="1"/>
  <c r="AA338" i="3" s="1"/>
  <c r="H340" i="3"/>
  <c r="L340" i="3" s="1"/>
  <c r="P340" i="3" s="1"/>
  <c r="T340" i="3" s="1"/>
  <c r="X340" i="3" s="1"/>
  <c r="AB340" i="3" s="1"/>
  <c r="L341" i="3"/>
  <c r="P341" i="3" s="1"/>
  <c r="T341" i="3" s="1"/>
  <c r="X341" i="3" s="1"/>
  <c r="AB341" i="3" s="1"/>
  <c r="G140" i="3"/>
  <c r="K140" i="3" s="1"/>
  <c r="O140" i="3" s="1"/>
  <c r="S140" i="3" s="1"/>
  <c r="W140" i="3" s="1"/>
  <c r="AA140" i="3" s="1"/>
  <c r="K141" i="3"/>
  <c r="O141" i="3" s="1"/>
  <c r="S141" i="3" s="1"/>
  <c r="W141" i="3" s="1"/>
  <c r="AA141" i="3" s="1"/>
  <c r="H143" i="3"/>
  <c r="L143" i="3" s="1"/>
  <c r="P143" i="3" s="1"/>
  <c r="T143" i="3" s="1"/>
  <c r="X143" i="3" s="1"/>
  <c r="AB143" i="3" s="1"/>
  <c r="L144" i="3"/>
  <c r="P144" i="3" s="1"/>
  <c r="T144" i="3" s="1"/>
  <c r="X144" i="3" s="1"/>
  <c r="AB144" i="3" s="1"/>
  <c r="H204" i="3"/>
  <c r="L204" i="3" s="1"/>
  <c r="P204" i="3" s="1"/>
  <c r="T204" i="3" s="1"/>
  <c r="X204" i="3" s="1"/>
  <c r="AB204" i="3" s="1"/>
  <c r="L205" i="3"/>
  <c r="P205" i="3" s="1"/>
  <c r="T205" i="3" s="1"/>
  <c r="X205" i="3" s="1"/>
  <c r="AB205" i="3" s="1"/>
  <c r="G246" i="3"/>
  <c r="K246" i="3" s="1"/>
  <c r="O246" i="3" s="1"/>
  <c r="S246" i="3" s="1"/>
  <c r="W246" i="3" s="1"/>
  <c r="AA246" i="3" s="1"/>
  <c r="K247" i="3"/>
  <c r="O247" i="3" s="1"/>
  <c r="S247" i="3" s="1"/>
  <c r="W247" i="3" s="1"/>
  <c r="AA247" i="3" s="1"/>
  <c r="H259" i="3"/>
  <c r="L259" i="3" s="1"/>
  <c r="P259" i="3" s="1"/>
  <c r="T259" i="3" s="1"/>
  <c r="X259" i="3" s="1"/>
  <c r="AB259" i="3" s="1"/>
  <c r="L260" i="3"/>
  <c r="P260" i="3" s="1"/>
  <c r="T260" i="3" s="1"/>
  <c r="X260" i="3" s="1"/>
  <c r="AB260" i="3" s="1"/>
  <c r="H290" i="3"/>
  <c r="L290" i="3" s="1"/>
  <c r="P290" i="3" s="1"/>
  <c r="T290" i="3" s="1"/>
  <c r="X290" i="3" s="1"/>
  <c r="AB290" i="3" s="1"/>
  <c r="L291" i="3"/>
  <c r="P291" i="3" s="1"/>
  <c r="T291" i="3" s="1"/>
  <c r="X291" i="3" s="1"/>
  <c r="AB291" i="3" s="1"/>
  <c r="H297" i="3"/>
  <c r="L297" i="3" s="1"/>
  <c r="P297" i="3" s="1"/>
  <c r="T297" i="3" s="1"/>
  <c r="X297" i="3" s="1"/>
  <c r="AB297" i="3" s="1"/>
  <c r="L298" i="3"/>
  <c r="P298" i="3" s="1"/>
  <c r="T298" i="3" s="1"/>
  <c r="X298" i="3" s="1"/>
  <c r="AB298" i="3" s="1"/>
  <c r="G340" i="3"/>
  <c r="K340" i="3" s="1"/>
  <c r="O340" i="3" s="1"/>
  <c r="S340" i="3" s="1"/>
  <c r="W340" i="3" s="1"/>
  <c r="AA340" i="3" s="1"/>
  <c r="K341" i="3"/>
  <c r="O341" i="3" s="1"/>
  <c r="S341" i="3" s="1"/>
  <c r="W341" i="3" s="1"/>
  <c r="AA341" i="3" s="1"/>
  <c r="H343" i="3"/>
  <c r="L343" i="3" s="1"/>
  <c r="P343" i="3" s="1"/>
  <c r="T343" i="3" s="1"/>
  <c r="X343" i="3" s="1"/>
  <c r="AB343" i="3" s="1"/>
  <c r="L344" i="3"/>
  <c r="P344" i="3" s="1"/>
  <c r="T344" i="3" s="1"/>
  <c r="X344" i="3" s="1"/>
  <c r="AB344" i="3" s="1"/>
  <c r="J179" i="2"/>
  <c r="N179" i="2" s="1"/>
  <c r="R179" i="2" s="1"/>
  <c r="V179" i="2" s="1"/>
  <c r="Z179" i="2" s="1"/>
  <c r="N180" i="2"/>
  <c r="R180" i="2" s="1"/>
  <c r="V180" i="2" s="1"/>
  <c r="Z180" i="2" s="1"/>
  <c r="J209" i="2"/>
  <c r="N209" i="2" s="1"/>
  <c r="R209" i="2" s="1"/>
  <c r="V209" i="2" s="1"/>
  <c r="Z209" i="2" s="1"/>
  <c r="N210" i="2"/>
  <c r="R210" i="2" s="1"/>
  <c r="V210" i="2" s="1"/>
  <c r="Z210" i="2" s="1"/>
  <c r="J235" i="2"/>
  <c r="N235" i="2" s="1"/>
  <c r="R235" i="2" s="1"/>
  <c r="V235" i="2" s="1"/>
  <c r="Z235" i="2" s="1"/>
  <c r="N236" i="2"/>
  <c r="R236" i="2" s="1"/>
  <c r="V236" i="2" s="1"/>
  <c r="Z236" i="2" s="1"/>
  <c r="J252" i="2"/>
  <c r="N252" i="2" s="1"/>
  <c r="R252" i="2" s="1"/>
  <c r="V252" i="2" s="1"/>
  <c r="Z252" i="2" s="1"/>
  <c r="N253" i="2"/>
  <c r="R253" i="2" s="1"/>
  <c r="V253" i="2" s="1"/>
  <c r="Z253" i="2" s="1"/>
  <c r="J285" i="2"/>
  <c r="N285" i="2" s="1"/>
  <c r="R285" i="2" s="1"/>
  <c r="V285" i="2" s="1"/>
  <c r="Z285" i="2" s="1"/>
  <c r="N286" i="2"/>
  <c r="R286" i="2" s="1"/>
  <c r="V286" i="2" s="1"/>
  <c r="Z286" i="2" s="1"/>
  <c r="J330" i="2"/>
  <c r="N330" i="2" s="1"/>
  <c r="R330" i="2" s="1"/>
  <c r="V330" i="2" s="1"/>
  <c r="Z330" i="2" s="1"/>
  <c r="N331" i="2"/>
  <c r="R331" i="2" s="1"/>
  <c r="V331" i="2" s="1"/>
  <c r="Z331" i="2" s="1"/>
  <c r="J336" i="2"/>
  <c r="N336" i="2" s="1"/>
  <c r="R336" i="2" s="1"/>
  <c r="V336" i="2" s="1"/>
  <c r="Z336" i="2" s="1"/>
  <c r="N337" i="2"/>
  <c r="R337" i="2" s="1"/>
  <c r="V337" i="2" s="1"/>
  <c r="Z337" i="2" s="1"/>
  <c r="J400" i="2"/>
  <c r="N400" i="2" s="1"/>
  <c r="R400" i="2" s="1"/>
  <c r="V400" i="2" s="1"/>
  <c r="Z400" i="2" s="1"/>
  <c r="N401" i="2"/>
  <c r="R401" i="2" s="1"/>
  <c r="V401" i="2" s="1"/>
  <c r="Z401" i="2" s="1"/>
  <c r="J415" i="2"/>
  <c r="N416" i="2"/>
  <c r="R416" i="2" s="1"/>
  <c r="V416" i="2" s="1"/>
  <c r="Z416" i="2" s="1"/>
  <c r="J450" i="2"/>
  <c r="N451" i="2"/>
  <c r="R451" i="2" s="1"/>
  <c r="V451" i="2" s="1"/>
  <c r="Z451" i="2" s="1"/>
  <c r="J483" i="2"/>
  <c r="N483" i="2" s="1"/>
  <c r="R483" i="2" s="1"/>
  <c r="V483" i="2" s="1"/>
  <c r="Z483" i="2" s="1"/>
  <c r="N484" i="2"/>
  <c r="R484" i="2" s="1"/>
  <c r="V484" i="2" s="1"/>
  <c r="Z484" i="2" s="1"/>
  <c r="J560" i="2"/>
  <c r="N560" i="2" s="1"/>
  <c r="R560" i="2" s="1"/>
  <c r="V560" i="2" s="1"/>
  <c r="Z560" i="2" s="1"/>
  <c r="N561" i="2"/>
  <c r="R561" i="2" s="1"/>
  <c r="V561" i="2" s="1"/>
  <c r="Z561" i="2" s="1"/>
  <c r="I203" i="2"/>
  <c r="M203" i="2" s="1"/>
  <c r="Q203" i="2" s="1"/>
  <c r="U203" i="2" s="1"/>
  <c r="Y203" i="2" s="1"/>
  <c r="M204" i="2"/>
  <c r="Q204" i="2" s="1"/>
  <c r="U204" i="2" s="1"/>
  <c r="Y204" i="2" s="1"/>
  <c r="I232" i="2"/>
  <c r="M232" i="2" s="1"/>
  <c r="Q232" i="2" s="1"/>
  <c r="U232" i="2" s="1"/>
  <c r="Y232" i="2" s="1"/>
  <c r="M233" i="2"/>
  <c r="Q233" i="2" s="1"/>
  <c r="U233" i="2" s="1"/>
  <c r="Y233" i="2" s="1"/>
  <c r="I249" i="2"/>
  <c r="M249" i="2" s="1"/>
  <c r="Q249" i="2" s="1"/>
  <c r="U249" i="2" s="1"/>
  <c r="Y249" i="2" s="1"/>
  <c r="M250" i="2"/>
  <c r="Q250" i="2" s="1"/>
  <c r="U250" i="2" s="1"/>
  <c r="Y250" i="2" s="1"/>
  <c r="I271" i="2"/>
  <c r="M271" i="2" s="1"/>
  <c r="Q271" i="2" s="1"/>
  <c r="U271" i="2" s="1"/>
  <c r="Y271" i="2" s="1"/>
  <c r="M272" i="2"/>
  <c r="Q272" i="2" s="1"/>
  <c r="U272" i="2" s="1"/>
  <c r="Y272" i="2" s="1"/>
  <c r="I320" i="2"/>
  <c r="M320" i="2" s="1"/>
  <c r="Q320" i="2" s="1"/>
  <c r="U320" i="2" s="1"/>
  <c r="Y320" i="2" s="1"/>
  <c r="M321" i="2"/>
  <c r="Q321" i="2" s="1"/>
  <c r="U321" i="2" s="1"/>
  <c r="Y321" i="2" s="1"/>
  <c r="I333" i="2"/>
  <c r="M333" i="2" s="1"/>
  <c r="Q333" i="2" s="1"/>
  <c r="U333" i="2" s="1"/>
  <c r="Y333" i="2" s="1"/>
  <c r="M334" i="2"/>
  <c r="Q334" i="2" s="1"/>
  <c r="U334" i="2" s="1"/>
  <c r="Y334" i="2" s="1"/>
  <c r="I354" i="2"/>
  <c r="M355" i="2"/>
  <c r="Q355" i="2" s="1"/>
  <c r="U355" i="2" s="1"/>
  <c r="Y355" i="2" s="1"/>
  <c r="I410" i="2"/>
  <c r="M411" i="2"/>
  <c r="Q411" i="2" s="1"/>
  <c r="U411" i="2" s="1"/>
  <c r="Y411" i="2" s="1"/>
  <c r="I444" i="2"/>
  <c r="M444" i="2" s="1"/>
  <c r="Q444" i="2" s="1"/>
  <c r="U444" i="2" s="1"/>
  <c r="Y444" i="2" s="1"/>
  <c r="M445" i="2"/>
  <c r="Q445" i="2" s="1"/>
  <c r="U445" i="2" s="1"/>
  <c r="Y445" i="2" s="1"/>
  <c r="I480" i="2"/>
  <c r="M480" i="2" s="1"/>
  <c r="Q480" i="2" s="1"/>
  <c r="U480" i="2" s="1"/>
  <c r="Y480" i="2" s="1"/>
  <c r="M481" i="2"/>
  <c r="Q481" i="2" s="1"/>
  <c r="U481" i="2" s="1"/>
  <c r="Y481" i="2" s="1"/>
  <c r="I542" i="2"/>
  <c r="M543" i="2"/>
  <c r="Q543" i="2" s="1"/>
  <c r="U543" i="2" s="1"/>
  <c r="Y543" i="2" s="1"/>
  <c r="I594" i="2"/>
  <c r="M595" i="2"/>
  <c r="Q595" i="2" s="1"/>
  <c r="U595" i="2" s="1"/>
  <c r="Y595" i="2" s="1"/>
  <c r="J473" i="2"/>
  <c r="N474" i="2"/>
  <c r="R474" i="2" s="1"/>
  <c r="V474" i="2" s="1"/>
  <c r="Z474" i="2" s="1"/>
  <c r="J46" i="2"/>
  <c r="N46" i="2" s="1"/>
  <c r="R46" i="2" s="1"/>
  <c r="V46" i="2" s="1"/>
  <c r="Z46" i="2" s="1"/>
  <c r="N47" i="2"/>
  <c r="R47" i="2" s="1"/>
  <c r="V47" i="2" s="1"/>
  <c r="Z47" i="2" s="1"/>
  <c r="J203" i="2"/>
  <c r="N203" i="2" s="1"/>
  <c r="R203" i="2" s="1"/>
  <c r="V203" i="2" s="1"/>
  <c r="Z203" i="2" s="1"/>
  <c r="N204" i="2"/>
  <c r="R204" i="2" s="1"/>
  <c r="V204" i="2" s="1"/>
  <c r="Z204" i="2" s="1"/>
  <c r="J232" i="2"/>
  <c r="N232" i="2" s="1"/>
  <c r="R232" i="2" s="1"/>
  <c r="V232" i="2" s="1"/>
  <c r="Z232" i="2" s="1"/>
  <c r="N233" i="2"/>
  <c r="R233" i="2" s="1"/>
  <c r="V233" i="2" s="1"/>
  <c r="Z233" i="2" s="1"/>
  <c r="I252" i="2"/>
  <c r="M252" i="2" s="1"/>
  <c r="Q252" i="2" s="1"/>
  <c r="U252" i="2" s="1"/>
  <c r="Y252" i="2" s="1"/>
  <c r="M253" i="2"/>
  <c r="Q253" i="2" s="1"/>
  <c r="U253" i="2" s="1"/>
  <c r="Y253" i="2" s="1"/>
  <c r="J271" i="2"/>
  <c r="N271" i="2" s="1"/>
  <c r="R271" i="2" s="1"/>
  <c r="V271" i="2" s="1"/>
  <c r="Z271" i="2" s="1"/>
  <c r="N272" i="2"/>
  <c r="R272" i="2" s="1"/>
  <c r="V272" i="2" s="1"/>
  <c r="Z272" i="2" s="1"/>
  <c r="J320" i="2"/>
  <c r="N320" i="2" s="1"/>
  <c r="R320" i="2" s="1"/>
  <c r="V320" i="2" s="1"/>
  <c r="Z320" i="2" s="1"/>
  <c r="N321" i="2"/>
  <c r="R321" i="2" s="1"/>
  <c r="V321" i="2" s="1"/>
  <c r="Z321" i="2" s="1"/>
  <c r="J333" i="2"/>
  <c r="N333" i="2" s="1"/>
  <c r="R333" i="2" s="1"/>
  <c r="V333" i="2" s="1"/>
  <c r="Z333" i="2" s="1"/>
  <c r="N334" i="2"/>
  <c r="R334" i="2" s="1"/>
  <c r="V334" i="2" s="1"/>
  <c r="Z334" i="2" s="1"/>
  <c r="J354" i="2"/>
  <c r="N355" i="2"/>
  <c r="R355" i="2" s="1"/>
  <c r="V355" i="2" s="1"/>
  <c r="Z355" i="2" s="1"/>
  <c r="J410" i="2"/>
  <c r="N411" i="2"/>
  <c r="R411" i="2" s="1"/>
  <c r="V411" i="2" s="1"/>
  <c r="Z411" i="2" s="1"/>
  <c r="J444" i="2"/>
  <c r="N444" i="2" s="1"/>
  <c r="R444" i="2" s="1"/>
  <c r="V444" i="2" s="1"/>
  <c r="Z444" i="2" s="1"/>
  <c r="N445" i="2"/>
  <c r="R445" i="2" s="1"/>
  <c r="V445" i="2" s="1"/>
  <c r="Z445" i="2" s="1"/>
  <c r="J480" i="2"/>
  <c r="N480" i="2" s="1"/>
  <c r="R480" i="2" s="1"/>
  <c r="V480" i="2" s="1"/>
  <c r="Z480" i="2" s="1"/>
  <c r="N481" i="2"/>
  <c r="R481" i="2" s="1"/>
  <c r="V481" i="2" s="1"/>
  <c r="Z481" i="2" s="1"/>
  <c r="J542" i="2"/>
  <c r="N543" i="2"/>
  <c r="R543" i="2" s="1"/>
  <c r="V543" i="2" s="1"/>
  <c r="Z543" i="2" s="1"/>
  <c r="J594" i="2"/>
  <c r="N595" i="2"/>
  <c r="R595" i="2" s="1"/>
  <c r="V595" i="2" s="1"/>
  <c r="Z595" i="2" s="1"/>
  <c r="I179" i="2"/>
  <c r="M179" i="2" s="1"/>
  <c r="Q179" i="2" s="1"/>
  <c r="U179" i="2" s="1"/>
  <c r="Y179" i="2" s="1"/>
  <c r="M180" i="2"/>
  <c r="Q180" i="2" s="1"/>
  <c r="U180" i="2" s="1"/>
  <c r="Y180" i="2" s="1"/>
  <c r="I209" i="2"/>
  <c r="M209" i="2" s="1"/>
  <c r="Q209" i="2" s="1"/>
  <c r="U209" i="2" s="1"/>
  <c r="Y209" i="2" s="1"/>
  <c r="M210" i="2"/>
  <c r="Q210" i="2" s="1"/>
  <c r="U210" i="2" s="1"/>
  <c r="Y210" i="2" s="1"/>
  <c r="I235" i="2"/>
  <c r="M235" i="2" s="1"/>
  <c r="Q235" i="2" s="1"/>
  <c r="U235" i="2" s="1"/>
  <c r="Y235" i="2" s="1"/>
  <c r="M236" i="2"/>
  <c r="Q236" i="2" s="1"/>
  <c r="U236" i="2" s="1"/>
  <c r="Y236" i="2" s="1"/>
  <c r="J249" i="2"/>
  <c r="N249" i="2" s="1"/>
  <c r="R249" i="2" s="1"/>
  <c r="V249" i="2" s="1"/>
  <c r="Z249" i="2" s="1"/>
  <c r="N250" i="2"/>
  <c r="R250" i="2" s="1"/>
  <c r="V250" i="2" s="1"/>
  <c r="Z250" i="2" s="1"/>
  <c r="I285" i="2"/>
  <c r="M285" i="2" s="1"/>
  <c r="Q285" i="2" s="1"/>
  <c r="U285" i="2" s="1"/>
  <c r="Y285" i="2" s="1"/>
  <c r="M286" i="2"/>
  <c r="Q286" i="2" s="1"/>
  <c r="U286" i="2" s="1"/>
  <c r="Y286" i="2" s="1"/>
  <c r="I330" i="2"/>
  <c r="M330" i="2" s="1"/>
  <c r="Q330" i="2" s="1"/>
  <c r="U330" i="2" s="1"/>
  <c r="Y330" i="2" s="1"/>
  <c r="M331" i="2"/>
  <c r="Q331" i="2" s="1"/>
  <c r="U331" i="2" s="1"/>
  <c r="Y331" i="2" s="1"/>
  <c r="I336" i="2"/>
  <c r="M336" i="2" s="1"/>
  <c r="Q336" i="2" s="1"/>
  <c r="U336" i="2" s="1"/>
  <c r="Y336" i="2" s="1"/>
  <c r="M337" i="2"/>
  <c r="Q337" i="2" s="1"/>
  <c r="U337" i="2" s="1"/>
  <c r="Y337" i="2" s="1"/>
  <c r="I400" i="2"/>
  <c r="M400" i="2" s="1"/>
  <c r="Q400" i="2" s="1"/>
  <c r="U400" i="2" s="1"/>
  <c r="Y400" i="2" s="1"/>
  <c r="M401" i="2"/>
  <c r="Q401" i="2" s="1"/>
  <c r="U401" i="2" s="1"/>
  <c r="Y401" i="2" s="1"/>
  <c r="I415" i="2"/>
  <c r="M416" i="2"/>
  <c r="Q416" i="2" s="1"/>
  <c r="U416" i="2" s="1"/>
  <c r="Y416" i="2" s="1"/>
  <c r="I450" i="2"/>
  <c r="M451" i="2"/>
  <c r="Q451" i="2" s="1"/>
  <c r="U451" i="2" s="1"/>
  <c r="Y451" i="2" s="1"/>
  <c r="I483" i="2"/>
  <c r="M483" i="2" s="1"/>
  <c r="Q483" i="2" s="1"/>
  <c r="U483" i="2" s="1"/>
  <c r="Y483" i="2" s="1"/>
  <c r="M484" i="2"/>
  <c r="Q484" i="2" s="1"/>
  <c r="U484" i="2" s="1"/>
  <c r="Y484" i="2" s="1"/>
  <c r="I560" i="2"/>
  <c r="M560" i="2" s="1"/>
  <c r="Q560" i="2" s="1"/>
  <c r="U560" i="2" s="1"/>
  <c r="Y560" i="2" s="1"/>
  <c r="M561" i="2"/>
  <c r="Q561" i="2" s="1"/>
  <c r="U561" i="2" s="1"/>
  <c r="Y561" i="2" s="1"/>
  <c r="J619" i="2"/>
  <c r="N619" i="2" s="1"/>
  <c r="R619" i="2" s="1"/>
  <c r="V619" i="2" s="1"/>
  <c r="Z619" i="2" s="1"/>
  <c r="N620" i="2"/>
  <c r="R620" i="2" s="1"/>
  <c r="V620" i="2" s="1"/>
  <c r="Z620" i="2" s="1"/>
  <c r="I536" i="2"/>
  <c r="M536" i="2" s="1"/>
  <c r="Q536" i="2" s="1"/>
  <c r="U536" i="2" s="1"/>
  <c r="Y536" i="2" s="1"/>
  <c r="I618" i="2"/>
  <c r="M618" i="2" s="1"/>
  <c r="Q618" i="2" s="1"/>
  <c r="U618" i="2" s="1"/>
  <c r="Y618" i="2" s="1"/>
  <c r="H307" i="3"/>
  <c r="L307" i="3" s="1"/>
  <c r="P307" i="3" s="1"/>
  <c r="T307" i="3" s="1"/>
  <c r="X307" i="3" s="1"/>
  <c r="AB307" i="3" s="1"/>
  <c r="H331" i="3"/>
  <c r="L331" i="3" s="1"/>
  <c r="P331" i="3" s="1"/>
  <c r="T331" i="3" s="1"/>
  <c r="X331" i="3" s="1"/>
  <c r="AB331" i="3" s="1"/>
  <c r="G331" i="3"/>
  <c r="K331" i="3" s="1"/>
  <c r="O331" i="3" s="1"/>
  <c r="S331" i="3" s="1"/>
  <c r="W331" i="3" s="1"/>
  <c r="AA331" i="3" s="1"/>
  <c r="G307" i="3"/>
  <c r="K307" i="3" s="1"/>
  <c r="O307" i="3" s="1"/>
  <c r="S307" i="3" s="1"/>
  <c r="W307" i="3" s="1"/>
  <c r="AA307" i="3" s="1"/>
  <c r="I496" i="2"/>
  <c r="M496" i="2" s="1"/>
  <c r="Q496" i="2" s="1"/>
  <c r="U496" i="2" s="1"/>
  <c r="Y496" i="2" s="1"/>
  <c r="J496" i="2"/>
  <c r="N496" i="2" s="1"/>
  <c r="R496" i="2" s="1"/>
  <c r="V496" i="2" s="1"/>
  <c r="Z496" i="2" s="1"/>
  <c r="J536" i="2"/>
  <c r="N536" i="2" s="1"/>
  <c r="R536" i="2" s="1"/>
  <c r="V536" i="2" s="1"/>
  <c r="Z536" i="2" s="1"/>
  <c r="H132" i="3"/>
  <c r="G132" i="3"/>
  <c r="H48" i="3"/>
  <c r="H45" i="3"/>
  <c r="H131" i="3" l="1"/>
  <c r="L131" i="3" s="1"/>
  <c r="P131" i="3" s="1"/>
  <c r="T131" i="3" s="1"/>
  <c r="X131" i="3" s="1"/>
  <c r="AB131" i="3" s="1"/>
  <c r="L132" i="3"/>
  <c r="P132" i="3" s="1"/>
  <c r="T132" i="3" s="1"/>
  <c r="X132" i="3" s="1"/>
  <c r="AB132" i="3" s="1"/>
  <c r="H44" i="3"/>
  <c r="L44" i="3" s="1"/>
  <c r="P44" i="3" s="1"/>
  <c r="T44" i="3" s="1"/>
  <c r="X44" i="3" s="1"/>
  <c r="AB44" i="3" s="1"/>
  <c r="L45" i="3"/>
  <c r="P45" i="3" s="1"/>
  <c r="T45" i="3" s="1"/>
  <c r="X45" i="3" s="1"/>
  <c r="AB45" i="3" s="1"/>
  <c r="H47" i="3"/>
  <c r="L47" i="3" s="1"/>
  <c r="P47" i="3" s="1"/>
  <c r="T47" i="3" s="1"/>
  <c r="X47" i="3" s="1"/>
  <c r="AB47" i="3" s="1"/>
  <c r="L48" i="3"/>
  <c r="P48" i="3" s="1"/>
  <c r="T48" i="3" s="1"/>
  <c r="X48" i="3" s="1"/>
  <c r="AB48" i="3" s="1"/>
  <c r="G131" i="3"/>
  <c r="K131" i="3" s="1"/>
  <c r="O131" i="3" s="1"/>
  <c r="S131" i="3" s="1"/>
  <c r="W131" i="3" s="1"/>
  <c r="AA131" i="3" s="1"/>
  <c r="K132" i="3"/>
  <c r="O132" i="3" s="1"/>
  <c r="S132" i="3" s="1"/>
  <c r="W132" i="3" s="1"/>
  <c r="AA132" i="3" s="1"/>
  <c r="H376" i="3"/>
  <c r="L376" i="3" s="1"/>
  <c r="P376" i="3" s="1"/>
  <c r="T376" i="3" s="1"/>
  <c r="X376" i="3" s="1"/>
  <c r="AB376" i="3" s="1"/>
  <c r="L377" i="3"/>
  <c r="P377" i="3" s="1"/>
  <c r="T377" i="3" s="1"/>
  <c r="X377" i="3" s="1"/>
  <c r="AB377" i="3" s="1"/>
  <c r="G376" i="3"/>
  <c r="K376" i="3" s="1"/>
  <c r="O376" i="3" s="1"/>
  <c r="S376" i="3" s="1"/>
  <c r="W376" i="3" s="1"/>
  <c r="AA376" i="3" s="1"/>
  <c r="K377" i="3"/>
  <c r="O377" i="3" s="1"/>
  <c r="S377" i="3" s="1"/>
  <c r="W377" i="3" s="1"/>
  <c r="AA377" i="3" s="1"/>
  <c r="J618" i="2"/>
  <c r="N618" i="2" s="1"/>
  <c r="R618" i="2" s="1"/>
  <c r="V618" i="2" s="1"/>
  <c r="Z618" i="2" s="1"/>
  <c r="I329" i="2"/>
  <c r="M329" i="2" s="1"/>
  <c r="Q329" i="2" s="1"/>
  <c r="U329" i="2" s="1"/>
  <c r="Y329" i="2" s="1"/>
  <c r="J329" i="2"/>
  <c r="J328" i="2" s="1"/>
  <c r="I449" i="2"/>
  <c r="M450" i="2"/>
  <c r="Q450" i="2" s="1"/>
  <c r="U450" i="2" s="1"/>
  <c r="Y450" i="2" s="1"/>
  <c r="J593" i="2"/>
  <c r="N594" i="2"/>
  <c r="R594" i="2" s="1"/>
  <c r="V594" i="2" s="1"/>
  <c r="Z594" i="2" s="1"/>
  <c r="J409" i="2"/>
  <c r="N410" i="2"/>
  <c r="R410" i="2" s="1"/>
  <c r="V410" i="2" s="1"/>
  <c r="Z410" i="2" s="1"/>
  <c r="I593" i="2"/>
  <c r="M594" i="2"/>
  <c r="Q594" i="2" s="1"/>
  <c r="U594" i="2" s="1"/>
  <c r="Y594" i="2" s="1"/>
  <c r="I409" i="2"/>
  <c r="M410" i="2"/>
  <c r="Q410" i="2" s="1"/>
  <c r="U410" i="2" s="1"/>
  <c r="Y410" i="2" s="1"/>
  <c r="J449" i="2"/>
  <c r="N450" i="2"/>
  <c r="R450" i="2" s="1"/>
  <c r="V450" i="2" s="1"/>
  <c r="Z450" i="2" s="1"/>
  <c r="J479" i="2"/>
  <c r="I479" i="2"/>
  <c r="M479" i="2" s="1"/>
  <c r="Q479" i="2" s="1"/>
  <c r="U479" i="2" s="1"/>
  <c r="Y479" i="2" s="1"/>
  <c r="I414" i="2"/>
  <c r="M414" i="2" s="1"/>
  <c r="Q414" i="2" s="1"/>
  <c r="U414" i="2" s="1"/>
  <c r="Y414" i="2" s="1"/>
  <c r="M415" i="2"/>
  <c r="Q415" i="2" s="1"/>
  <c r="U415" i="2" s="1"/>
  <c r="Y415" i="2" s="1"/>
  <c r="J541" i="2"/>
  <c r="N541" i="2" s="1"/>
  <c r="R541" i="2" s="1"/>
  <c r="V541" i="2" s="1"/>
  <c r="Z541" i="2" s="1"/>
  <c r="N542" i="2"/>
  <c r="R542" i="2" s="1"/>
  <c r="V542" i="2" s="1"/>
  <c r="Z542" i="2" s="1"/>
  <c r="J353" i="2"/>
  <c r="N354" i="2"/>
  <c r="R354" i="2" s="1"/>
  <c r="V354" i="2" s="1"/>
  <c r="Z354" i="2" s="1"/>
  <c r="J472" i="2"/>
  <c r="N472" i="2" s="1"/>
  <c r="R472" i="2" s="1"/>
  <c r="V472" i="2" s="1"/>
  <c r="Z472" i="2" s="1"/>
  <c r="N473" i="2"/>
  <c r="R473" i="2" s="1"/>
  <c r="V473" i="2" s="1"/>
  <c r="Z473" i="2" s="1"/>
  <c r="I541" i="2"/>
  <c r="M541" i="2" s="1"/>
  <c r="Q541" i="2" s="1"/>
  <c r="U541" i="2" s="1"/>
  <c r="Y541" i="2" s="1"/>
  <c r="M542" i="2"/>
  <c r="Q542" i="2" s="1"/>
  <c r="U542" i="2" s="1"/>
  <c r="Y542" i="2" s="1"/>
  <c r="I353" i="2"/>
  <c r="M354" i="2"/>
  <c r="Q354" i="2" s="1"/>
  <c r="U354" i="2" s="1"/>
  <c r="Y354" i="2" s="1"/>
  <c r="J414" i="2"/>
  <c r="N414" i="2" s="1"/>
  <c r="R414" i="2" s="1"/>
  <c r="V414" i="2" s="1"/>
  <c r="Z414" i="2" s="1"/>
  <c r="N415" i="2"/>
  <c r="R415" i="2" s="1"/>
  <c r="V415" i="2" s="1"/>
  <c r="Z415" i="2" s="1"/>
  <c r="G48" i="3"/>
  <c r="G47" i="3" l="1"/>
  <c r="K47" i="3" s="1"/>
  <c r="O47" i="3" s="1"/>
  <c r="S47" i="3" s="1"/>
  <c r="W47" i="3" s="1"/>
  <c r="AA47" i="3" s="1"/>
  <c r="K48" i="3"/>
  <c r="O48" i="3" s="1"/>
  <c r="S48" i="3" s="1"/>
  <c r="W48" i="3" s="1"/>
  <c r="AA48" i="3" s="1"/>
  <c r="I328" i="2"/>
  <c r="M328" i="2" s="1"/>
  <c r="Q328" i="2" s="1"/>
  <c r="U328" i="2" s="1"/>
  <c r="Y328" i="2" s="1"/>
  <c r="N329" i="2"/>
  <c r="R329" i="2" s="1"/>
  <c r="V329" i="2" s="1"/>
  <c r="Z329" i="2" s="1"/>
  <c r="I478" i="2"/>
  <c r="M478" i="2" s="1"/>
  <c r="Q478" i="2" s="1"/>
  <c r="U478" i="2" s="1"/>
  <c r="Y478" i="2" s="1"/>
  <c r="J352" i="2"/>
  <c r="N352" i="2" s="1"/>
  <c r="R352" i="2" s="1"/>
  <c r="V352" i="2" s="1"/>
  <c r="Z352" i="2" s="1"/>
  <c r="N353" i="2"/>
  <c r="R353" i="2" s="1"/>
  <c r="V353" i="2" s="1"/>
  <c r="Z353" i="2" s="1"/>
  <c r="N449" i="2"/>
  <c r="R449" i="2" s="1"/>
  <c r="V449" i="2" s="1"/>
  <c r="Z449" i="2" s="1"/>
  <c r="J448" i="2"/>
  <c r="I592" i="2"/>
  <c r="M592" i="2" s="1"/>
  <c r="Q592" i="2" s="1"/>
  <c r="U592" i="2" s="1"/>
  <c r="Y592" i="2" s="1"/>
  <c r="M593" i="2"/>
  <c r="Q593" i="2" s="1"/>
  <c r="U593" i="2" s="1"/>
  <c r="Y593" i="2" s="1"/>
  <c r="J592" i="2"/>
  <c r="N592" i="2" s="1"/>
  <c r="R592" i="2" s="1"/>
  <c r="V592" i="2" s="1"/>
  <c r="Z592" i="2" s="1"/>
  <c r="N593" i="2"/>
  <c r="R593" i="2" s="1"/>
  <c r="V593" i="2" s="1"/>
  <c r="Z593" i="2" s="1"/>
  <c r="J327" i="2"/>
  <c r="N327" i="2" s="1"/>
  <c r="R327" i="2" s="1"/>
  <c r="V327" i="2" s="1"/>
  <c r="Z327" i="2" s="1"/>
  <c r="N328" i="2"/>
  <c r="R328" i="2" s="1"/>
  <c r="V328" i="2" s="1"/>
  <c r="Z328" i="2" s="1"/>
  <c r="I477" i="2"/>
  <c r="M477" i="2" s="1"/>
  <c r="Q477" i="2" s="1"/>
  <c r="U477" i="2" s="1"/>
  <c r="Y477" i="2" s="1"/>
  <c r="I352" i="2"/>
  <c r="M352" i="2" s="1"/>
  <c r="Q352" i="2" s="1"/>
  <c r="U352" i="2" s="1"/>
  <c r="Y352" i="2" s="1"/>
  <c r="M353" i="2"/>
  <c r="Q353" i="2" s="1"/>
  <c r="U353" i="2" s="1"/>
  <c r="Y353" i="2" s="1"/>
  <c r="J478" i="2"/>
  <c r="N479" i="2"/>
  <c r="R479" i="2" s="1"/>
  <c r="V479" i="2" s="1"/>
  <c r="Z479" i="2" s="1"/>
  <c r="I408" i="2"/>
  <c r="M408" i="2" s="1"/>
  <c r="Q408" i="2" s="1"/>
  <c r="U408" i="2" s="1"/>
  <c r="Y408" i="2" s="1"/>
  <c r="M409" i="2"/>
  <c r="Q409" i="2" s="1"/>
  <c r="U409" i="2" s="1"/>
  <c r="Y409" i="2" s="1"/>
  <c r="J408" i="2"/>
  <c r="N408" i="2" s="1"/>
  <c r="R408" i="2" s="1"/>
  <c r="V408" i="2" s="1"/>
  <c r="Z408" i="2" s="1"/>
  <c r="N409" i="2"/>
  <c r="R409" i="2" s="1"/>
  <c r="V409" i="2" s="1"/>
  <c r="Z409" i="2" s="1"/>
  <c r="M449" i="2"/>
  <c r="Q449" i="2" s="1"/>
  <c r="U449" i="2" s="1"/>
  <c r="Y449" i="2" s="1"/>
  <c r="I448" i="2"/>
  <c r="I327" i="2"/>
  <c r="M327" i="2" s="1"/>
  <c r="Q327" i="2" s="1"/>
  <c r="U327" i="2" s="1"/>
  <c r="Y327" i="2" s="1"/>
  <c r="H24" i="3"/>
  <c r="H18" i="3"/>
  <c r="G24" i="3"/>
  <c r="G18" i="3"/>
  <c r="G17" i="3" l="1"/>
  <c r="K17" i="3" s="1"/>
  <c r="O17" i="3" s="1"/>
  <c r="S17" i="3" s="1"/>
  <c r="W17" i="3" s="1"/>
  <c r="AA17" i="3" s="1"/>
  <c r="K18" i="3"/>
  <c r="O18" i="3" s="1"/>
  <c r="S18" i="3" s="1"/>
  <c r="W18" i="3" s="1"/>
  <c r="AA18" i="3" s="1"/>
  <c r="G23" i="3"/>
  <c r="K23" i="3" s="1"/>
  <c r="O23" i="3" s="1"/>
  <c r="S23" i="3" s="1"/>
  <c r="W23" i="3" s="1"/>
  <c r="AA23" i="3" s="1"/>
  <c r="K24" i="3"/>
  <c r="O24" i="3" s="1"/>
  <c r="S24" i="3" s="1"/>
  <c r="W24" i="3" s="1"/>
  <c r="AA24" i="3" s="1"/>
  <c r="H17" i="3"/>
  <c r="L17" i="3" s="1"/>
  <c r="P17" i="3" s="1"/>
  <c r="T17" i="3" s="1"/>
  <c r="X17" i="3" s="1"/>
  <c r="AB17" i="3" s="1"/>
  <c r="L18" i="3"/>
  <c r="P18" i="3" s="1"/>
  <c r="T18" i="3" s="1"/>
  <c r="X18" i="3" s="1"/>
  <c r="AB18" i="3" s="1"/>
  <c r="H23" i="3"/>
  <c r="L23" i="3" s="1"/>
  <c r="P23" i="3" s="1"/>
  <c r="T23" i="3" s="1"/>
  <c r="X23" i="3" s="1"/>
  <c r="AB23" i="3" s="1"/>
  <c r="L24" i="3"/>
  <c r="P24" i="3" s="1"/>
  <c r="T24" i="3" s="1"/>
  <c r="X24" i="3" s="1"/>
  <c r="AB24" i="3" s="1"/>
  <c r="J447" i="2"/>
  <c r="N447" i="2" s="1"/>
  <c r="R447" i="2" s="1"/>
  <c r="V447" i="2" s="1"/>
  <c r="Z447" i="2" s="1"/>
  <c r="N448" i="2"/>
  <c r="R448" i="2" s="1"/>
  <c r="V448" i="2" s="1"/>
  <c r="Z448" i="2" s="1"/>
  <c r="J477" i="2"/>
  <c r="N477" i="2" s="1"/>
  <c r="R477" i="2" s="1"/>
  <c r="V477" i="2" s="1"/>
  <c r="Z477" i="2" s="1"/>
  <c r="N478" i="2"/>
  <c r="R478" i="2" s="1"/>
  <c r="V478" i="2" s="1"/>
  <c r="Z478" i="2" s="1"/>
  <c r="I447" i="2"/>
  <c r="M447" i="2" s="1"/>
  <c r="Q447" i="2" s="1"/>
  <c r="U447" i="2" s="1"/>
  <c r="Y447" i="2" s="1"/>
  <c r="M448" i="2"/>
  <c r="Q448" i="2" s="1"/>
  <c r="U448" i="2" s="1"/>
  <c r="Y448" i="2" s="1"/>
  <c r="H454" i="3"/>
  <c r="H451" i="3"/>
  <c r="H448" i="3"/>
  <c r="G454" i="3"/>
  <c r="G451" i="3"/>
  <c r="G448" i="3"/>
  <c r="H444" i="3"/>
  <c r="G444" i="3"/>
  <c r="H440" i="3"/>
  <c r="L440" i="3" s="1"/>
  <c r="P440" i="3" s="1"/>
  <c r="T440" i="3" s="1"/>
  <c r="X440" i="3" s="1"/>
  <c r="AB440" i="3" s="1"/>
  <c r="H438" i="3"/>
  <c r="L438" i="3" s="1"/>
  <c r="P438" i="3" s="1"/>
  <c r="T438" i="3" s="1"/>
  <c r="X438" i="3" s="1"/>
  <c r="AB438" i="3" s="1"/>
  <c r="G440" i="3"/>
  <c r="K440" i="3" s="1"/>
  <c r="O440" i="3" s="1"/>
  <c r="S440" i="3" s="1"/>
  <c r="W440" i="3" s="1"/>
  <c r="AA440" i="3" s="1"/>
  <c r="G438" i="3"/>
  <c r="K438" i="3" s="1"/>
  <c r="O438" i="3" s="1"/>
  <c r="S438" i="3" s="1"/>
  <c r="W438" i="3" s="1"/>
  <c r="AA438" i="3" s="1"/>
  <c r="H434" i="3"/>
  <c r="G434" i="3"/>
  <c r="H430" i="3"/>
  <c r="L430" i="3" s="1"/>
  <c r="P430" i="3" s="1"/>
  <c r="T430" i="3" s="1"/>
  <c r="X430" i="3" s="1"/>
  <c r="AB430" i="3" s="1"/>
  <c r="H428" i="3"/>
  <c r="L428" i="3" s="1"/>
  <c r="P428" i="3" s="1"/>
  <c r="T428" i="3" s="1"/>
  <c r="X428" i="3" s="1"/>
  <c r="AB428" i="3" s="1"/>
  <c r="G430" i="3"/>
  <c r="K430" i="3" s="1"/>
  <c r="O430" i="3" s="1"/>
  <c r="S430" i="3" s="1"/>
  <c r="W430" i="3" s="1"/>
  <c r="AA430" i="3" s="1"/>
  <c r="G428" i="3"/>
  <c r="K428" i="3" s="1"/>
  <c r="O428" i="3" s="1"/>
  <c r="S428" i="3" s="1"/>
  <c r="W428" i="3" s="1"/>
  <c r="AA428" i="3" s="1"/>
  <c r="H424" i="3"/>
  <c r="G424" i="3"/>
  <c r="H419" i="3"/>
  <c r="G419" i="3"/>
  <c r="H413" i="3"/>
  <c r="H410" i="3"/>
  <c r="H407" i="3"/>
  <c r="H404" i="3"/>
  <c r="G413" i="3"/>
  <c r="G410" i="3"/>
  <c r="G407" i="3"/>
  <c r="G404" i="3"/>
  <c r="H397" i="3"/>
  <c r="G397" i="3"/>
  <c r="H387" i="3"/>
  <c r="G387" i="3"/>
  <c r="H384" i="3"/>
  <c r="L384" i="3" s="1"/>
  <c r="P384" i="3" s="1"/>
  <c r="T384" i="3" s="1"/>
  <c r="X384" i="3" s="1"/>
  <c r="AB384" i="3" s="1"/>
  <c r="H382" i="3"/>
  <c r="L382" i="3" s="1"/>
  <c r="P382" i="3" s="1"/>
  <c r="T382" i="3" s="1"/>
  <c r="X382" i="3" s="1"/>
  <c r="AB382" i="3" s="1"/>
  <c r="G384" i="3"/>
  <c r="K384" i="3" s="1"/>
  <c r="O384" i="3" s="1"/>
  <c r="S384" i="3" s="1"/>
  <c r="W384" i="3" s="1"/>
  <c r="AA384" i="3" s="1"/>
  <c r="G382" i="3"/>
  <c r="K382" i="3" s="1"/>
  <c r="O382" i="3" s="1"/>
  <c r="S382" i="3" s="1"/>
  <c r="W382" i="3" s="1"/>
  <c r="AA382" i="3" s="1"/>
  <c r="H374" i="3"/>
  <c r="H371" i="3"/>
  <c r="G374" i="3"/>
  <c r="G371" i="3"/>
  <c r="H368" i="3"/>
  <c r="L368" i="3" s="1"/>
  <c r="P368" i="3" s="1"/>
  <c r="T368" i="3" s="1"/>
  <c r="X368" i="3" s="1"/>
  <c r="AB368" i="3" s="1"/>
  <c r="H366" i="3"/>
  <c r="L366" i="3" s="1"/>
  <c r="P366" i="3" s="1"/>
  <c r="T366" i="3" s="1"/>
  <c r="X366" i="3" s="1"/>
  <c r="AB366" i="3" s="1"/>
  <c r="H364" i="3"/>
  <c r="L364" i="3" s="1"/>
  <c r="P364" i="3" s="1"/>
  <c r="T364" i="3" s="1"/>
  <c r="X364" i="3" s="1"/>
  <c r="AB364" i="3" s="1"/>
  <c r="G368" i="3"/>
  <c r="K368" i="3" s="1"/>
  <c r="O368" i="3" s="1"/>
  <c r="S368" i="3" s="1"/>
  <c r="W368" i="3" s="1"/>
  <c r="AA368" i="3" s="1"/>
  <c r="G366" i="3"/>
  <c r="K366" i="3" s="1"/>
  <c r="O366" i="3" s="1"/>
  <c r="S366" i="3" s="1"/>
  <c r="W366" i="3" s="1"/>
  <c r="AA366" i="3" s="1"/>
  <c r="G364" i="3"/>
  <c r="K364" i="3" s="1"/>
  <c r="O364" i="3" s="1"/>
  <c r="S364" i="3" s="1"/>
  <c r="W364" i="3" s="1"/>
  <c r="AA364" i="3" s="1"/>
  <c r="H361" i="3"/>
  <c r="L361" i="3" s="1"/>
  <c r="P361" i="3" s="1"/>
  <c r="T361" i="3" s="1"/>
  <c r="X361" i="3" s="1"/>
  <c r="AB361" i="3" s="1"/>
  <c r="H359" i="3"/>
  <c r="L359" i="3" s="1"/>
  <c r="P359" i="3" s="1"/>
  <c r="T359" i="3" s="1"/>
  <c r="X359" i="3" s="1"/>
  <c r="AB359" i="3" s="1"/>
  <c r="G361" i="3"/>
  <c r="K361" i="3" s="1"/>
  <c r="O361" i="3" s="1"/>
  <c r="S361" i="3" s="1"/>
  <c r="W361" i="3" s="1"/>
  <c r="AA361" i="3" s="1"/>
  <c r="G359" i="3"/>
  <c r="K359" i="3" s="1"/>
  <c r="O359" i="3" s="1"/>
  <c r="S359" i="3" s="1"/>
  <c r="W359" i="3" s="1"/>
  <c r="AA359" i="3" s="1"/>
  <c r="H355" i="3"/>
  <c r="H352" i="3"/>
  <c r="G355" i="3"/>
  <c r="G352" i="3"/>
  <c r="H349" i="3"/>
  <c r="L349" i="3" s="1"/>
  <c r="P349" i="3" s="1"/>
  <c r="T349" i="3" s="1"/>
  <c r="X349" i="3" s="1"/>
  <c r="AB349" i="3" s="1"/>
  <c r="H347" i="3"/>
  <c r="L347" i="3" s="1"/>
  <c r="P347" i="3" s="1"/>
  <c r="T347" i="3" s="1"/>
  <c r="X347" i="3" s="1"/>
  <c r="AB347" i="3" s="1"/>
  <c r="G349" i="3"/>
  <c r="K349" i="3" s="1"/>
  <c r="O349" i="3" s="1"/>
  <c r="S349" i="3" s="1"/>
  <c r="W349" i="3" s="1"/>
  <c r="AA349" i="3" s="1"/>
  <c r="G347" i="3"/>
  <c r="K347" i="3" s="1"/>
  <c r="O347" i="3" s="1"/>
  <c r="S347" i="3" s="1"/>
  <c r="W347" i="3" s="1"/>
  <c r="AA347" i="3" s="1"/>
  <c r="H329" i="3"/>
  <c r="G329" i="3"/>
  <c r="H326" i="3"/>
  <c r="H323" i="3"/>
  <c r="G326" i="3"/>
  <c r="G323" i="3"/>
  <c r="H317" i="3"/>
  <c r="L317" i="3" s="1"/>
  <c r="P317" i="3" s="1"/>
  <c r="T317" i="3" s="1"/>
  <c r="X317" i="3" s="1"/>
  <c r="AB317" i="3" s="1"/>
  <c r="H315" i="3"/>
  <c r="L315" i="3" s="1"/>
  <c r="P315" i="3" s="1"/>
  <c r="T315" i="3" s="1"/>
  <c r="X315" i="3" s="1"/>
  <c r="AB315" i="3" s="1"/>
  <c r="H313" i="3"/>
  <c r="L313" i="3" s="1"/>
  <c r="P313" i="3" s="1"/>
  <c r="T313" i="3" s="1"/>
  <c r="X313" i="3" s="1"/>
  <c r="AB313" i="3" s="1"/>
  <c r="G317" i="3"/>
  <c r="K317" i="3" s="1"/>
  <c r="O317" i="3" s="1"/>
  <c r="S317" i="3" s="1"/>
  <c r="W317" i="3" s="1"/>
  <c r="AA317" i="3" s="1"/>
  <c r="G315" i="3"/>
  <c r="K315" i="3" s="1"/>
  <c r="O315" i="3" s="1"/>
  <c r="S315" i="3" s="1"/>
  <c r="W315" i="3" s="1"/>
  <c r="AA315" i="3" s="1"/>
  <c r="G313" i="3"/>
  <c r="K313" i="3" s="1"/>
  <c r="O313" i="3" s="1"/>
  <c r="S313" i="3" s="1"/>
  <c r="W313" i="3" s="1"/>
  <c r="AA313" i="3" s="1"/>
  <c r="H295" i="3"/>
  <c r="G295" i="3"/>
  <c r="H288" i="3"/>
  <c r="H284" i="3"/>
  <c r="L284" i="3" s="1"/>
  <c r="P284" i="3" s="1"/>
  <c r="T284" i="3" s="1"/>
  <c r="X284" i="3" s="1"/>
  <c r="AB284" i="3" s="1"/>
  <c r="H282" i="3"/>
  <c r="G288" i="3"/>
  <c r="G284" i="3"/>
  <c r="K284" i="3" s="1"/>
  <c r="O284" i="3" s="1"/>
  <c r="S284" i="3" s="1"/>
  <c r="W284" i="3" s="1"/>
  <c r="AA284" i="3" s="1"/>
  <c r="G282" i="3"/>
  <c r="H279" i="3"/>
  <c r="L279" i="3" s="1"/>
  <c r="P279" i="3" s="1"/>
  <c r="T279" i="3" s="1"/>
  <c r="X279" i="3" s="1"/>
  <c r="AB279" i="3" s="1"/>
  <c r="H277" i="3"/>
  <c r="L277" i="3" s="1"/>
  <c r="P277" i="3" s="1"/>
  <c r="T277" i="3" s="1"/>
  <c r="X277" i="3" s="1"/>
  <c r="AB277" i="3" s="1"/>
  <c r="H274" i="3"/>
  <c r="G279" i="3"/>
  <c r="K279" i="3" s="1"/>
  <c r="O279" i="3" s="1"/>
  <c r="S279" i="3" s="1"/>
  <c r="W279" i="3" s="1"/>
  <c r="AA279" i="3" s="1"/>
  <c r="G277" i="3"/>
  <c r="K277" i="3" s="1"/>
  <c r="O277" i="3" s="1"/>
  <c r="S277" i="3" s="1"/>
  <c r="W277" i="3" s="1"/>
  <c r="AA277" i="3" s="1"/>
  <c r="G274" i="3"/>
  <c r="H271" i="3"/>
  <c r="L271" i="3" s="1"/>
  <c r="P271" i="3" s="1"/>
  <c r="T271" i="3" s="1"/>
  <c r="X271" i="3" s="1"/>
  <c r="AB271" i="3" s="1"/>
  <c r="H269" i="3"/>
  <c r="L269" i="3" s="1"/>
  <c r="P269" i="3" s="1"/>
  <c r="T269" i="3" s="1"/>
  <c r="X269" i="3" s="1"/>
  <c r="AB269" i="3" s="1"/>
  <c r="H266" i="3"/>
  <c r="G271" i="3"/>
  <c r="K271" i="3" s="1"/>
  <c r="O271" i="3" s="1"/>
  <c r="S271" i="3" s="1"/>
  <c r="W271" i="3" s="1"/>
  <c r="AA271" i="3" s="1"/>
  <c r="G269" i="3"/>
  <c r="K269" i="3" s="1"/>
  <c r="O269" i="3" s="1"/>
  <c r="S269" i="3" s="1"/>
  <c r="W269" i="3" s="1"/>
  <c r="AA269" i="3" s="1"/>
  <c r="G266" i="3"/>
  <c r="H235" i="3"/>
  <c r="H232" i="3"/>
  <c r="H229" i="3"/>
  <c r="H226" i="3"/>
  <c r="H223" i="3"/>
  <c r="H220" i="3"/>
  <c r="H217" i="3"/>
  <c r="G235" i="3"/>
  <c r="G232" i="3"/>
  <c r="G229" i="3"/>
  <c r="G226" i="3"/>
  <c r="G223" i="3"/>
  <c r="G220" i="3"/>
  <c r="G217" i="3"/>
  <c r="H214" i="3"/>
  <c r="L214" i="3" s="1"/>
  <c r="P214" i="3" s="1"/>
  <c r="T214" i="3" s="1"/>
  <c r="X214" i="3" s="1"/>
  <c r="AB214" i="3" s="1"/>
  <c r="H212" i="3"/>
  <c r="L212" i="3" s="1"/>
  <c r="P212" i="3" s="1"/>
  <c r="T212" i="3" s="1"/>
  <c r="X212" i="3" s="1"/>
  <c r="AB212" i="3" s="1"/>
  <c r="G214" i="3"/>
  <c r="K214" i="3" s="1"/>
  <c r="O214" i="3" s="1"/>
  <c r="S214" i="3" s="1"/>
  <c r="W214" i="3" s="1"/>
  <c r="AA214" i="3" s="1"/>
  <c r="G212" i="3"/>
  <c r="K212" i="3" s="1"/>
  <c r="O212" i="3" s="1"/>
  <c r="S212" i="3" s="1"/>
  <c r="W212" i="3" s="1"/>
  <c r="AA212" i="3" s="1"/>
  <c r="H199" i="3"/>
  <c r="H196" i="3"/>
  <c r="H193" i="3"/>
  <c r="H190" i="3"/>
  <c r="G199" i="3"/>
  <c r="G196" i="3"/>
  <c r="G193" i="3"/>
  <c r="G190" i="3"/>
  <c r="H187" i="3"/>
  <c r="H183" i="3"/>
  <c r="L183" i="3" s="1"/>
  <c r="P183" i="3" s="1"/>
  <c r="T183" i="3" s="1"/>
  <c r="X183" i="3" s="1"/>
  <c r="AB183" i="3" s="1"/>
  <c r="H181" i="3"/>
  <c r="H178" i="3"/>
  <c r="G187" i="3"/>
  <c r="G183" i="3"/>
  <c r="K183" i="3" s="1"/>
  <c r="O183" i="3" s="1"/>
  <c r="S183" i="3" s="1"/>
  <c r="W183" i="3" s="1"/>
  <c r="AA183" i="3" s="1"/>
  <c r="G181" i="3"/>
  <c r="G178" i="3"/>
  <c r="H175" i="3"/>
  <c r="H172" i="3"/>
  <c r="H169" i="3"/>
  <c r="L169" i="3" s="1"/>
  <c r="P169" i="3" s="1"/>
  <c r="T169" i="3" s="1"/>
  <c r="X169" i="3" s="1"/>
  <c r="AB169" i="3" s="1"/>
  <c r="H167" i="3"/>
  <c r="L167" i="3" s="1"/>
  <c r="P167" i="3" s="1"/>
  <c r="T167" i="3" s="1"/>
  <c r="X167" i="3" s="1"/>
  <c r="AB167" i="3" s="1"/>
  <c r="H164" i="3"/>
  <c r="H161" i="3"/>
  <c r="G175" i="3"/>
  <c r="G172" i="3"/>
  <c r="G169" i="3"/>
  <c r="K169" i="3" s="1"/>
  <c r="O169" i="3" s="1"/>
  <c r="S169" i="3" s="1"/>
  <c r="W169" i="3" s="1"/>
  <c r="AA169" i="3" s="1"/>
  <c r="G167" i="3"/>
  <c r="K167" i="3" s="1"/>
  <c r="O167" i="3" s="1"/>
  <c r="S167" i="3" s="1"/>
  <c r="W167" i="3" s="1"/>
  <c r="AA167" i="3" s="1"/>
  <c r="G164" i="3"/>
  <c r="G161" i="3"/>
  <c r="H158" i="3"/>
  <c r="L158" i="3" s="1"/>
  <c r="P158" i="3" s="1"/>
  <c r="T158" i="3" s="1"/>
  <c r="X158" i="3" s="1"/>
  <c r="AB158" i="3" s="1"/>
  <c r="H156" i="3"/>
  <c r="L156" i="3" s="1"/>
  <c r="P156" i="3" s="1"/>
  <c r="T156" i="3" s="1"/>
  <c r="X156" i="3" s="1"/>
  <c r="AB156" i="3" s="1"/>
  <c r="H154" i="3"/>
  <c r="L154" i="3" s="1"/>
  <c r="P154" i="3" s="1"/>
  <c r="T154" i="3" s="1"/>
  <c r="X154" i="3" s="1"/>
  <c r="AB154" i="3" s="1"/>
  <c r="G158" i="3"/>
  <c r="K158" i="3" s="1"/>
  <c r="O158" i="3" s="1"/>
  <c r="S158" i="3" s="1"/>
  <c r="W158" i="3" s="1"/>
  <c r="AA158" i="3" s="1"/>
  <c r="G156" i="3"/>
  <c r="K156" i="3" s="1"/>
  <c r="O156" i="3" s="1"/>
  <c r="S156" i="3" s="1"/>
  <c r="W156" i="3" s="1"/>
  <c r="AA156" i="3" s="1"/>
  <c r="G154" i="3"/>
  <c r="K154" i="3" s="1"/>
  <c r="O154" i="3" s="1"/>
  <c r="S154" i="3" s="1"/>
  <c r="W154" i="3" s="1"/>
  <c r="AA154" i="3" s="1"/>
  <c r="H151" i="3"/>
  <c r="L151" i="3" s="1"/>
  <c r="P151" i="3" s="1"/>
  <c r="T151" i="3" s="1"/>
  <c r="X151" i="3" s="1"/>
  <c r="AB151" i="3" s="1"/>
  <c r="H149" i="3"/>
  <c r="L149" i="3" s="1"/>
  <c r="P149" i="3" s="1"/>
  <c r="T149" i="3" s="1"/>
  <c r="X149" i="3" s="1"/>
  <c r="AB149" i="3" s="1"/>
  <c r="H147" i="3"/>
  <c r="L147" i="3" s="1"/>
  <c r="P147" i="3" s="1"/>
  <c r="T147" i="3" s="1"/>
  <c r="X147" i="3" s="1"/>
  <c r="AB147" i="3" s="1"/>
  <c r="G151" i="3"/>
  <c r="K151" i="3" s="1"/>
  <c r="O151" i="3" s="1"/>
  <c r="S151" i="3" s="1"/>
  <c r="W151" i="3" s="1"/>
  <c r="AA151" i="3" s="1"/>
  <c r="G149" i="3"/>
  <c r="K149" i="3" s="1"/>
  <c r="O149" i="3" s="1"/>
  <c r="S149" i="3" s="1"/>
  <c r="W149" i="3" s="1"/>
  <c r="AA149" i="3" s="1"/>
  <c r="G147" i="3"/>
  <c r="K147" i="3" s="1"/>
  <c r="O147" i="3" s="1"/>
  <c r="S147" i="3" s="1"/>
  <c r="W147" i="3" s="1"/>
  <c r="AA147" i="3" s="1"/>
  <c r="H125" i="3"/>
  <c r="G125" i="3"/>
  <c r="H122" i="3"/>
  <c r="L122" i="3" s="1"/>
  <c r="P122" i="3" s="1"/>
  <c r="T122" i="3" s="1"/>
  <c r="X122" i="3" s="1"/>
  <c r="AB122" i="3" s="1"/>
  <c r="H120" i="3"/>
  <c r="L120" i="3" s="1"/>
  <c r="P120" i="3" s="1"/>
  <c r="T120" i="3" s="1"/>
  <c r="X120" i="3" s="1"/>
  <c r="AB120" i="3" s="1"/>
  <c r="H118" i="3"/>
  <c r="L118" i="3" s="1"/>
  <c r="P118" i="3" s="1"/>
  <c r="T118" i="3" s="1"/>
  <c r="X118" i="3" s="1"/>
  <c r="AB118" i="3" s="1"/>
  <c r="G122" i="3"/>
  <c r="K122" i="3" s="1"/>
  <c r="O122" i="3" s="1"/>
  <c r="S122" i="3" s="1"/>
  <c r="W122" i="3" s="1"/>
  <c r="AA122" i="3" s="1"/>
  <c r="G120" i="3"/>
  <c r="K120" i="3" s="1"/>
  <c r="O120" i="3" s="1"/>
  <c r="S120" i="3" s="1"/>
  <c r="W120" i="3" s="1"/>
  <c r="AA120" i="3" s="1"/>
  <c r="G118" i="3"/>
  <c r="K118" i="3" s="1"/>
  <c r="O118" i="3" s="1"/>
  <c r="S118" i="3" s="1"/>
  <c r="W118" i="3" s="1"/>
  <c r="AA118" i="3" s="1"/>
  <c r="H103" i="3"/>
  <c r="H100" i="3"/>
  <c r="H92" i="3"/>
  <c r="H89" i="3"/>
  <c r="G103" i="3"/>
  <c r="G100" i="3"/>
  <c r="G92" i="3"/>
  <c r="G89" i="3"/>
  <c r="H86" i="3"/>
  <c r="H83" i="3"/>
  <c r="H80" i="3"/>
  <c r="H77" i="3"/>
  <c r="G86" i="3"/>
  <c r="G83" i="3"/>
  <c r="G80" i="3"/>
  <c r="G77" i="3"/>
  <c r="H74" i="3"/>
  <c r="G74" i="3"/>
  <c r="H71" i="3"/>
  <c r="G71" i="3"/>
  <c r="H62" i="3"/>
  <c r="L62" i="3" s="1"/>
  <c r="P62" i="3" s="1"/>
  <c r="T62" i="3" s="1"/>
  <c r="X62" i="3" s="1"/>
  <c r="AB62" i="3" s="1"/>
  <c r="H60" i="3"/>
  <c r="L60" i="3" s="1"/>
  <c r="P60" i="3" s="1"/>
  <c r="T60" i="3" s="1"/>
  <c r="X60" i="3" s="1"/>
  <c r="AB60" i="3" s="1"/>
  <c r="H58" i="3"/>
  <c r="L58" i="3" s="1"/>
  <c r="P58" i="3" s="1"/>
  <c r="T58" i="3" s="1"/>
  <c r="X58" i="3" s="1"/>
  <c r="AB58" i="3" s="1"/>
  <c r="G62" i="3"/>
  <c r="K62" i="3" s="1"/>
  <c r="O62" i="3" s="1"/>
  <c r="S62" i="3" s="1"/>
  <c r="W62" i="3" s="1"/>
  <c r="AA62" i="3" s="1"/>
  <c r="G60" i="3"/>
  <c r="K60" i="3" s="1"/>
  <c r="O60" i="3" s="1"/>
  <c r="S60" i="3" s="1"/>
  <c r="W60" i="3" s="1"/>
  <c r="AA60" i="3" s="1"/>
  <c r="G58" i="3"/>
  <c r="K58" i="3" s="1"/>
  <c r="O58" i="3" s="1"/>
  <c r="S58" i="3" s="1"/>
  <c r="W58" i="3" s="1"/>
  <c r="AA58" i="3" s="1"/>
  <c r="H55" i="3"/>
  <c r="L55" i="3" s="1"/>
  <c r="P55" i="3" s="1"/>
  <c r="T55" i="3" s="1"/>
  <c r="X55" i="3" s="1"/>
  <c r="AB55" i="3" s="1"/>
  <c r="H53" i="3"/>
  <c r="L53" i="3" s="1"/>
  <c r="P53" i="3" s="1"/>
  <c r="T53" i="3" s="1"/>
  <c r="X53" i="3" s="1"/>
  <c r="AB53" i="3" s="1"/>
  <c r="H51" i="3"/>
  <c r="L51" i="3" s="1"/>
  <c r="P51" i="3" s="1"/>
  <c r="T51" i="3" s="1"/>
  <c r="X51" i="3" s="1"/>
  <c r="AB51" i="3" s="1"/>
  <c r="G55" i="3"/>
  <c r="K55" i="3" s="1"/>
  <c r="O55" i="3" s="1"/>
  <c r="S55" i="3" s="1"/>
  <c r="W55" i="3" s="1"/>
  <c r="AA55" i="3" s="1"/>
  <c r="G53" i="3"/>
  <c r="K53" i="3" s="1"/>
  <c r="O53" i="3" s="1"/>
  <c r="S53" i="3" s="1"/>
  <c r="W53" i="3" s="1"/>
  <c r="AA53" i="3" s="1"/>
  <c r="G51" i="3"/>
  <c r="K51" i="3" s="1"/>
  <c r="O51" i="3" s="1"/>
  <c r="S51" i="3" s="1"/>
  <c r="W51" i="3" s="1"/>
  <c r="AA51" i="3" s="1"/>
  <c r="H41" i="3"/>
  <c r="H38" i="3"/>
  <c r="H35" i="3"/>
  <c r="G41" i="3"/>
  <c r="G38" i="3"/>
  <c r="G35" i="3"/>
  <c r="H32" i="3"/>
  <c r="G32" i="3"/>
  <c r="H29" i="3"/>
  <c r="L29" i="3" s="1"/>
  <c r="P29" i="3" s="1"/>
  <c r="T29" i="3" s="1"/>
  <c r="X29" i="3" s="1"/>
  <c r="AB29" i="3" s="1"/>
  <c r="H27" i="3"/>
  <c r="L27" i="3" s="1"/>
  <c r="P27" i="3" s="1"/>
  <c r="T27" i="3" s="1"/>
  <c r="X27" i="3" s="1"/>
  <c r="AB27" i="3" s="1"/>
  <c r="G29" i="3"/>
  <c r="K29" i="3" s="1"/>
  <c r="O29" i="3" s="1"/>
  <c r="S29" i="3" s="1"/>
  <c r="W29" i="3" s="1"/>
  <c r="AA29" i="3" s="1"/>
  <c r="G27" i="3"/>
  <c r="K27" i="3" s="1"/>
  <c r="O27" i="3" s="1"/>
  <c r="S27" i="3" s="1"/>
  <c r="W27" i="3" s="1"/>
  <c r="AA27" i="3" s="1"/>
  <c r="J659" i="2"/>
  <c r="I659" i="2"/>
  <c r="J655" i="2"/>
  <c r="N655" i="2" s="1"/>
  <c r="R655" i="2" s="1"/>
  <c r="V655" i="2" s="1"/>
  <c r="Z655" i="2" s="1"/>
  <c r="J653" i="2"/>
  <c r="N653" i="2" s="1"/>
  <c r="R653" i="2" s="1"/>
  <c r="V653" i="2" s="1"/>
  <c r="Z653" i="2" s="1"/>
  <c r="I655" i="2"/>
  <c r="M655" i="2" s="1"/>
  <c r="Q655" i="2" s="1"/>
  <c r="U655" i="2" s="1"/>
  <c r="Y655" i="2" s="1"/>
  <c r="I653" i="2"/>
  <c r="M653" i="2" s="1"/>
  <c r="Q653" i="2" s="1"/>
  <c r="U653" i="2" s="1"/>
  <c r="Y653" i="2" s="1"/>
  <c r="J648" i="2"/>
  <c r="J644" i="2"/>
  <c r="N644" i="2" s="1"/>
  <c r="R644" i="2" s="1"/>
  <c r="V644" i="2" s="1"/>
  <c r="Z644" i="2" s="1"/>
  <c r="J642" i="2"/>
  <c r="N642" i="2" s="1"/>
  <c r="R642" i="2" s="1"/>
  <c r="V642" i="2" s="1"/>
  <c r="Z642" i="2" s="1"/>
  <c r="I648" i="2"/>
  <c r="I644" i="2"/>
  <c r="M644" i="2" s="1"/>
  <c r="Q644" i="2" s="1"/>
  <c r="U644" i="2" s="1"/>
  <c r="Y644" i="2" s="1"/>
  <c r="I642" i="2"/>
  <c r="M642" i="2" s="1"/>
  <c r="Q642" i="2" s="1"/>
  <c r="U642" i="2" s="1"/>
  <c r="Y642" i="2" s="1"/>
  <c r="J638" i="2"/>
  <c r="I638" i="2"/>
  <c r="J630" i="2"/>
  <c r="N630" i="2" s="1"/>
  <c r="R630" i="2" s="1"/>
  <c r="V630" i="2" s="1"/>
  <c r="Z630" i="2" s="1"/>
  <c r="J628" i="2"/>
  <c r="N628" i="2" s="1"/>
  <c r="R628" i="2" s="1"/>
  <c r="V628" i="2" s="1"/>
  <c r="Z628" i="2" s="1"/>
  <c r="I630" i="2"/>
  <c r="M630" i="2" s="1"/>
  <c r="Q630" i="2" s="1"/>
  <c r="U630" i="2" s="1"/>
  <c r="Y630" i="2" s="1"/>
  <c r="I628" i="2"/>
  <c r="M628" i="2" s="1"/>
  <c r="Q628" i="2" s="1"/>
  <c r="U628" i="2" s="1"/>
  <c r="Y628" i="2" s="1"/>
  <c r="J612" i="2"/>
  <c r="N612" i="2" s="1"/>
  <c r="R612" i="2" s="1"/>
  <c r="V612" i="2" s="1"/>
  <c r="Z612" i="2" s="1"/>
  <c r="J610" i="2"/>
  <c r="J607" i="2"/>
  <c r="N607" i="2" s="1"/>
  <c r="R607" i="2" s="1"/>
  <c r="V607" i="2" s="1"/>
  <c r="Z607" i="2" s="1"/>
  <c r="J605" i="2"/>
  <c r="N605" i="2" s="1"/>
  <c r="R605" i="2" s="1"/>
  <c r="V605" i="2" s="1"/>
  <c r="Z605" i="2" s="1"/>
  <c r="I612" i="2"/>
  <c r="M612" i="2" s="1"/>
  <c r="Q612" i="2" s="1"/>
  <c r="U612" i="2" s="1"/>
  <c r="Y612" i="2" s="1"/>
  <c r="I610" i="2"/>
  <c r="I607" i="2"/>
  <c r="M607" i="2" s="1"/>
  <c r="Q607" i="2" s="1"/>
  <c r="U607" i="2" s="1"/>
  <c r="Y607" i="2" s="1"/>
  <c r="I605" i="2"/>
  <c r="M605" i="2" s="1"/>
  <c r="Q605" i="2" s="1"/>
  <c r="U605" i="2" s="1"/>
  <c r="Y605" i="2" s="1"/>
  <c r="J584" i="2"/>
  <c r="I584" i="2"/>
  <c r="J581" i="2"/>
  <c r="I581" i="2"/>
  <c r="J577" i="2"/>
  <c r="I577" i="2"/>
  <c r="J571" i="2"/>
  <c r="I571" i="2"/>
  <c r="J566" i="2"/>
  <c r="I566" i="2"/>
  <c r="J558" i="2"/>
  <c r="N558" i="2" s="1"/>
  <c r="R558" i="2" s="1"/>
  <c r="V558" i="2" s="1"/>
  <c r="Z558" i="2" s="1"/>
  <c r="J556" i="2"/>
  <c r="N556" i="2" s="1"/>
  <c r="R556" i="2" s="1"/>
  <c r="V556" i="2" s="1"/>
  <c r="Z556" i="2" s="1"/>
  <c r="J554" i="2"/>
  <c r="N554" i="2" s="1"/>
  <c r="R554" i="2" s="1"/>
  <c r="V554" i="2" s="1"/>
  <c r="Z554" i="2" s="1"/>
  <c r="I558" i="2"/>
  <c r="M558" i="2" s="1"/>
  <c r="Q558" i="2" s="1"/>
  <c r="U558" i="2" s="1"/>
  <c r="Y558" i="2" s="1"/>
  <c r="I556" i="2"/>
  <c r="M556" i="2" s="1"/>
  <c r="Q556" i="2" s="1"/>
  <c r="U556" i="2" s="1"/>
  <c r="Y556" i="2" s="1"/>
  <c r="I554" i="2"/>
  <c r="M554" i="2" s="1"/>
  <c r="Q554" i="2" s="1"/>
  <c r="U554" i="2" s="1"/>
  <c r="Y554" i="2" s="1"/>
  <c r="J551" i="2"/>
  <c r="N551" i="2" s="1"/>
  <c r="R551" i="2" s="1"/>
  <c r="V551" i="2" s="1"/>
  <c r="Z551" i="2" s="1"/>
  <c r="J549" i="2"/>
  <c r="N549" i="2" s="1"/>
  <c r="R549" i="2" s="1"/>
  <c r="V549" i="2" s="1"/>
  <c r="Z549" i="2" s="1"/>
  <c r="I551" i="2"/>
  <c r="M551" i="2" s="1"/>
  <c r="Q551" i="2" s="1"/>
  <c r="U551" i="2" s="1"/>
  <c r="Y551" i="2" s="1"/>
  <c r="I549" i="2"/>
  <c r="M549" i="2" s="1"/>
  <c r="Q549" i="2" s="1"/>
  <c r="U549" i="2" s="1"/>
  <c r="Y549" i="2" s="1"/>
  <c r="J534" i="2"/>
  <c r="J531" i="2"/>
  <c r="I534" i="2"/>
  <c r="I531" i="2"/>
  <c r="J524" i="2"/>
  <c r="I524" i="2"/>
  <c r="J519" i="2"/>
  <c r="I519" i="2"/>
  <c r="J511" i="2"/>
  <c r="N511" i="2" s="1"/>
  <c r="R511" i="2" s="1"/>
  <c r="V511" i="2" s="1"/>
  <c r="Z511" i="2" s="1"/>
  <c r="J509" i="2"/>
  <c r="N509" i="2" s="1"/>
  <c r="R509" i="2" s="1"/>
  <c r="V509" i="2" s="1"/>
  <c r="Z509" i="2" s="1"/>
  <c r="J507" i="2"/>
  <c r="N507" i="2" s="1"/>
  <c r="R507" i="2" s="1"/>
  <c r="V507" i="2" s="1"/>
  <c r="Z507" i="2" s="1"/>
  <c r="I511" i="2"/>
  <c r="M511" i="2" s="1"/>
  <c r="Q511" i="2" s="1"/>
  <c r="U511" i="2" s="1"/>
  <c r="Y511" i="2" s="1"/>
  <c r="I509" i="2"/>
  <c r="M509" i="2" s="1"/>
  <c r="Q509" i="2" s="1"/>
  <c r="U509" i="2" s="1"/>
  <c r="Y509" i="2" s="1"/>
  <c r="J492" i="2"/>
  <c r="I492" i="2"/>
  <c r="J467" i="2"/>
  <c r="I467" i="2"/>
  <c r="J464" i="2"/>
  <c r="N464" i="2" s="1"/>
  <c r="R464" i="2" s="1"/>
  <c r="V464" i="2" s="1"/>
  <c r="Z464" i="2" s="1"/>
  <c r="J462" i="2"/>
  <c r="N462" i="2" s="1"/>
  <c r="R462" i="2" s="1"/>
  <c r="V462" i="2" s="1"/>
  <c r="Z462" i="2" s="1"/>
  <c r="I464" i="2"/>
  <c r="M464" i="2" s="1"/>
  <c r="Q464" i="2" s="1"/>
  <c r="U464" i="2" s="1"/>
  <c r="Y464" i="2" s="1"/>
  <c r="I462" i="2"/>
  <c r="M462" i="2" s="1"/>
  <c r="Q462" i="2" s="1"/>
  <c r="U462" i="2" s="1"/>
  <c r="Y462" i="2" s="1"/>
  <c r="J458" i="2"/>
  <c r="I458" i="2"/>
  <c r="J442" i="2"/>
  <c r="I442" i="2"/>
  <c r="J439" i="2"/>
  <c r="N439" i="2" s="1"/>
  <c r="R439" i="2" s="1"/>
  <c r="V439" i="2" s="1"/>
  <c r="Z439" i="2" s="1"/>
  <c r="J437" i="2"/>
  <c r="N437" i="2" s="1"/>
  <c r="R437" i="2" s="1"/>
  <c r="V437" i="2" s="1"/>
  <c r="Z437" i="2" s="1"/>
  <c r="I439" i="2"/>
  <c r="M439" i="2" s="1"/>
  <c r="Q439" i="2" s="1"/>
  <c r="U439" i="2" s="1"/>
  <c r="Y439" i="2" s="1"/>
  <c r="I437" i="2"/>
  <c r="M437" i="2" s="1"/>
  <c r="Q437" i="2" s="1"/>
  <c r="U437" i="2" s="1"/>
  <c r="Y437" i="2" s="1"/>
  <c r="J429" i="2"/>
  <c r="I429" i="2"/>
  <c r="J426" i="2"/>
  <c r="I426" i="2"/>
  <c r="J420" i="2"/>
  <c r="I420" i="2"/>
  <c r="J404" i="2"/>
  <c r="I404" i="2"/>
  <c r="J395" i="2"/>
  <c r="I395" i="2"/>
  <c r="J389" i="2"/>
  <c r="I389" i="2"/>
  <c r="J383" i="2"/>
  <c r="I383" i="2"/>
  <c r="J380" i="2"/>
  <c r="I380" i="2"/>
  <c r="J372" i="2"/>
  <c r="I372" i="2"/>
  <c r="J367" i="2"/>
  <c r="I367" i="2"/>
  <c r="J362" i="2"/>
  <c r="N362" i="2" s="1"/>
  <c r="R362" i="2" s="1"/>
  <c r="V362" i="2" s="1"/>
  <c r="Z362" i="2" s="1"/>
  <c r="J360" i="2"/>
  <c r="N360" i="2" s="1"/>
  <c r="R360" i="2" s="1"/>
  <c r="V360" i="2" s="1"/>
  <c r="Z360" i="2" s="1"/>
  <c r="I362" i="2"/>
  <c r="M362" i="2" s="1"/>
  <c r="Q362" i="2" s="1"/>
  <c r="U362" i="2" s="1"/>
  <c r="Y362" i="2" s="1"/>
  <c r="I360" i="2"/>
  <c r="M360" i="2" s="1"/>
  <c r="Q360" i="2" s="1"/>
  <c r="U360" i="2" s="1"/>
  <c r="Y360" i="2" s="1"/>
  <c r="J348" i="2"/>
  <c r="J325" i="2"/>
  <c r="I325" i="2"/>
  <c r="J317" i="2"/>
  <c r="N317" i="2" s="1"/>
  <c r="R317" i="2" s="1"/>
  <c r="V317" i="2" s="1"/>
  <c r="Z317" i="2" s="1"/>
  <c r="I317" i="2"/>
  <c r="M317" i="2" s="1"/>
  <c r="Q317" i="2" s="1"/>
  <c r="U317" i="2" s="1"/>
  <c r="Y317" i="2" s="1"/>
  <c r="J312" i="2"/>
  <c r="I312" i="2"/>
  <c r="J309" i="2"/>
  <c r="N309" i="2" s="1"/>
  <c r="R309" i="2" s="1"/>
  <c r="V309" i="2" s="1"/>
  <c r="Z309" i="2" s="1"/>
  <c r="J307" i="2"/>
  <c r="N307" i="2" s="1"/>
  <c r="R307" i="2" s="1"/>
  <c r="V307" i="2" s="1"/>
  <c r="Z307" i="2" s="1"/>
  <c r="J305" i="2"/>
  <c r="N305" i="2" s="1"/>
  <c r="R305" i="2" s="1"/>
  <c r="V305" i="2" s="1"/>
  <c r="Z305" i="2" s="1"/>
  <c r="I309" i="2"/>
  <c r="M309" i="2" s="1"/>
  <c r="Q309" i="2" s="1"/>
  <c r="U309" i="2" s="1"/>
  <c r="Y309" i="2" s="1"/>
  <c r="I307" i="2"/>
  <c r="M307" i="2" s="1"/>
  <c r="Q307" i="2" s="1"/>
  <c r="U307" i="2" s="1"/>
  <c r="Y307" i="2" s="1"/>
  <c r="I305" i="2"/>
  <c r="M305" i="2" s="1"/>
  <c r="Q305" i="2" s="1"/>
  <c r="U305" i="2" s="1"/>
  <c r="Y305" i="2" s="1"/>
  <c r="J302" i="2"/>
  <c r="N302" i="2" s="1"/>
  <c r="R302" i="2" s="1"/>
  <c r="V302" i="2" s="1"/>
  <c r="Z302" i="2" s="1"/>
  <c r="J300" i="2"/>
  <c r="N300" i="2" s="1"/>
  <c r="R300" i="2" s="1"/>
  <c r="V300" i="2" s="1"/>
  <c r="Z300" i="2" s="1"/>
  <c r="J298" i="2"/>
  <c r="N298" i="2" s="1"/>
  <c r="R298" i="2" s="1"/>
  <c r="V298" i="2" s="1"/>
  <c r="Z298" i="2" s="1"/>
  <c r="I302" i="2"/>
  <c r="M302" i="2" s="1"/>
  <c r="Q302" i="2" s="1"/>
  <c r="U302" i="2" s="1"/>
  <c r="Y302" i="2" s="1"/>
  <c r="I300" i="2"/>
  <c r="M300" i="2" s="1"/>
  <c r="Q300" i="2" s="1"/>
  <c r="U300" i="2" s="1"/>
  <c r="Y300" i="2" s="1"/>
  <c r="I298" i="2"/>
  <c r="M298" i="2" s="1"/>
  <c r="Q298" i="2" s="1"/>
  <c r="U298" i="2" s="1"/>
  <c r="Y298" i="2" s="1"/>
  <c r="J294" i="2"/>
  <c r="I294" i="2"/>
  <c r="J289" i="2"/>
  <c r="I289" i="2"/>
  <c r="J281" i="2"/>
  <c r="J278" i="2"/>
  <c r="I281" i="2"/>
  <c r="I278" i="2"/>
  <c r="J275" i="2"/>
  <c r="I275" i="2"/>
  <c r="J267" i="2"/>
  <c r="I267" i="2"/>
  <c r="J264" i="2"/>
  <c r="N264" i="2" s="1"/>
  <c r="R264" i="2" s="1"/>
  <c r="V264" i="2" s="1"/>
  <c r="Z264" i="2" s="1"/>
  <c r="J262" i="2"/>
  <c r="N262" i="2" s="1"/>
  <c r="R262" i="2" s="1"/>
  <c r="V262" i="2" s="1"/>
  <c r="Z262" i="2" s="1"/>
  <c r="J259" i="2"/>
  <c r="J256" i="2"/>
  <c r="I264" i="2"/>
  <c r="M264" i="2" s="1"/>
  <c r="Q264" i="2" s="1"/>
  <c r="U264" i="2" s="1"/>
  <c r="Y264" i="2" s="1"/>
  <c r="I262" i="2"/>
  <c r="M262" i="2" s="1"/>
  <c r="Q262" i="2" s="1"/>
  <c r="U262" i="2" s="1"/>
  <c r="Y262" i="2" s="1"/>
  <c r="I259" i="2"/>
  <c r="I256" i="2"/>
  <c r="J245" i="2"/>
  <c r="I245" i="2"/>
  <c r="J242" i="2"/>
  <c r="I242" i="2"/>
  <c r="J239" i="2"/>
  <c r="I239" i="2"/>
  <c r="J227" i="2"/>
  <c r="I227" i="2"/>
  <c r="J220" i="2"/>
  <c r="N220" i="2" s="1"/>
  <c r="R220" i="2" s="1"/>
  <c r="V220" i="2" s="1"/>
  <c r="Z220" i="2" s="1"/>
  <c r="J218" i="2"/>
  <c r="N218" i="2" s="1"/>
  <c r="R218" i="2" s="1"/>
  <c r="V218" i="2" s="1"/>
  <c r="Z218" i="2" s="1"/>
  <c r="I220" i="2"/>
  <c r="M220" i="2" s="1"/>
  <c r="Q220" i="2" s="1"/>
  <c r="U220" i="2" s="1"/>
  <c r="Y220" i="2" s="1"/>
  <c r="I218" i="2"/>
  <c r="M218" i="2" s="1"/>
  <c r="Q218" i="2" s="1"/>
  <c r="U218" i="2" s="1"/>
  <c r="Y218" i="2" s="1"/>
  <c r="J198" i="2"/>
  <c r="J195" i="2"/>
  <c r="I198" i="2"/>
  <c r="I195" i="2"/>
  <c r="J192" i="2"/>
  <c r="J189" i="2"/>
  <c r="J186" i="2"/>
  <c r="I192" i="2"/>
  <c r="I189" i="2"/>
  <c r="I186" i="2"/>
  <c r="J183" i="2"/>
  <c r="I183" i="2"/>
  <c r="J176" i="2"/>
  <c r="I176" i="2"/>
  <c r="J152" i="2"/>
  <c r="I152" i="2"/>
  <c r="J146" i="2"/>
  <c r="J143" i="2"/>
  <c r="I146" i="2"/>
  <c r="I143" i="2"/>
  <c r="J136" i="2"/>
  <c r="I136" i="2"/>
  <c r="J133" i="2"/>
  <c r="I133" i="2"/>
  <c r="J127" i="2"/>
  <c r="I127" i="2"/>
  <c r="J114" i="2"/>
  <c r="I114" i="2"/>
  <c r="J111" i="2"/>
  <c r="N111" i="2" s="1"/>
  <c r="R111" i="2" s="1"/>
  <c r="V111" i="2" s="1"/>
  <c r="Z111" i="2" s="1"/>
  <c r="J109" i="2"/>
  <c r="N109" i="2" s="1"/>
  <c r="R109" i="2" s="1"/>
  <c r="V109" i="2" s="1"/>
  <c r="Z109" i="2" s="1"/>
  <c r="J107" i="2"/>
  <c r="N107" i="2" s="1"/>
  <c r="R107" i="2" s="1"/>
  <c r="V107" i="2" s="1"/>
  <c r="Z107" i="2" s="1"/>
  <c r="I111" i="2"/>
  <c r="M111" i="2" s="1"/>
  <c r="Q111" i="2" s="1"/>
  <c r="U111" i="2" s="1"/>
  <c r="Y111" i="2" s="1"/>
  <c r="I109" i="2"/>
  <c r="M109" i="2" s="1"/>
  <c r="Q109" i="2" s="1"/>
  <c r="U109" i="2" s="1"/>
  <c r="Y109" i="2" s="1"/>
  <c r="I107" i="2"/>
  <c r="M107" i="2" s="1"/>
  <c r="Q107" i="2" s="1"/>
  <c r="U107" i="2" s="1"/>
  <c r="Y107" i="2" s="1"/>
  <c r="J83" i="2"/>
  <c r="I83" i="2"/>
  <c r="J80" i="2"/>
  <c r="N80" i="2" s="1"/>
  <c r="R80" i="2" s="1"/>
  <c r="V80" i="2" s="1"/>
  <c r="Z80" i="2" s="1"/>
  <c r="J78" i="2"/>
  <c r="N78" i="2" s="1"/>
  <c r="R78" i="2" s="1"/>
  <c r="V78" i="2" s="1"/>
  <c r="Z78" i="2" s="1"/>
  <c r="J76" i="2"/>
  <c r="N76" i="2" s="1"/>
  <c r="R76" i="2" s="1"/>
  <c r="V76" i="2" s="1"/>
  <c r="Z76" i="2" s="1"/>
  <c r="I80" i="2"/>
  <c r="M80" i="2" s="1"/>
  <c r="Q80" i="2" s="1"/>
  <c r="U80" i="2" s="1"/>
  <c r="Y80" i="2" s="1"/>
  <c r="I78" i="2"/>
  <c r="M78" i="2" s="1"/>
  <c r="Q78" i="2" s="1"/>
  <c r="U78" i="2" s="1"/>
  <c r="Y78" i="2" s="1"/>
  <c r="I76" i="2"/>
  <c r="M76" i="2" s="1"/>
  <c r="Q76" i="2" s="1"/>
  <c r="U76" i="2" s="1"/>
  <c r="Y76" i="2" s="1"/>
  <c r="J72" i="2"/>
  <c r="N72" i="2" s="1"/>
  <c r="R72" i="2" s="1"/>
  <c r="V72" i="2" s="1"/>
  <c r="Z72" i="2" s="1"/>
  <c r="J70" i="2"/>
  <c r="N70" i="2" s="1"/>
  <c r="R70" i="2" s="1"/>
  <c r="V70" i="2" s="1"/>
  <c r="Z70" i="2" s="1"/>
  <c r="J68" i="2"/>
  <c r="N68" i="2" s="1"/>
  <c r="R68" i="2" s="1"/>
  <c r="V68" i="2" s="1"/>
  <c r="Z68" i="2" s="1"/>
  <c r="I68" i="2"/>
  <c r="M68" i="2" s="1"/>
  <c r="Q68" i="2" s="1"/>
  <c r="U68" i="2" s="1"/>
  <c r="Y68" i="2" s="1"/>
  <c r="I70" i="2"/>
  <c r="M70" i="2" s="1"/>
  <c r="Q70" i="2" s="1"/>
  <c r="U70" i="2" s="1"/>
  <c r="Y70" i="2" s="1"/>
  <c r="I72" i="2"/>
  <c r="M72" i="2" s="1"/>
  <c r="Q72" i="2" s="1"/>
  <c r="U72" i="2" s="1"/>
  <c r="Y72" i="2" s="1"/>
  <c r="J59" i="2"/>
  <c r="I59" i="2"/>
  <c r="J56" i="2"/>
  <c r="I56" i="2"/>
  <c r="J53" i="2"/>
  <c r="I53" i="2"/>
  <c r="J50" i="2"/>
  <c r="I50" i="2"/>
  <c r="J37" i="2"/>
  <c r="I37" i="2"/>
  <c r="J590" i="2"/>
  <c r="I590" i="2"/>
  <c r="J315" i="2"/>
  <c r="I315" i="2"/>
  <c r="J31" i="2"/>
  <c r="I31" i="2"/>
  <c r="J27" i="2"/>
  <c r="I27" i="2"/>
  <c r="J22" i="2"/>
  <c r="I22" i="2"/>
  <c r="G31" i="3" l="1"/>
  <c r="K31" i="3" s="1"/>
  <c r="O31" i="3" s="1"/>
  <c r="S31" i="3" s="1"/>
  <c r="W31" i="3" s="1"/>
  <c r="AA31" i="3" s="1"/>
  <c r="K32" i="3"/>
  <c r="O32" i="3" s="1"/>
  <c r="S32" i="3" s="1"/>
  <c r="W32" i="3" s="1"/>
  <c r="AA32" i="3" s="1"/>
  <c r="G40" i="3"/>
  <c r="K40" i="3" s="1"/>
  <c r="O40" i="3" s="1"/>
  <c r="S40" i="3" s="1"/>
  <c r="W40" i="3" s="1"/>
  <c r="AA40" i="3" s="1"/>
  <c r="K41" i="3"/>
  <c r="O41" i="3" s="1"/>
  <c r="S41" i="3" s="1"/>
  <c r="W41" i="3" s="1"/>
  <c r="AA41" i="3" s="1"/>
  <c r="G70" i="3"/>
  <c r="K70" i="3" s="1"/>
  <c r="O70" i="3" s="1"/>
  <c r="S70" i="3" s="1"/>
  <c r="W70" i="3" s="1"/>
  <c r="AA70" i="3" s="1"/>
  <c r="K71" i="3"/>
  <c r="O71" i="3" s="1"/>
  <c r="S71" i="3" s="1"/>
  <c r="W71" i="3" s="1"/>
  <c r="AA71" i="3" s="1"/>
  <c r="G76" i="3"/>
  <c r="K76" i="3" s="1"/>
  <c r="O76" i="3" s="1"/>
  <c r="S76" i="3" s="1"/>
  <c r="W76" i="3" s="1"/>
  <c r="AA76" i="3" s="1"/>
  <c r="K77" i="3"/>
  <c r="O77" i="3" s="1"/>
  <c r="S77" i="3" s="1"/>
  <c r="W77" i="3" s="1"/>
  <c r="AA77" i="3" s="1"/>
  <c r="H76" i="3"/>
  <c r="L76" i="3" s="1"/>
  <c r="P76" i="3" s="1"/>
  <c r="T76" i="3" s="1"/>
  <c r="X76" i="3" s="1"/>
  <c r="AB76" i="3" s="1"/>
  <c r="L77" i="3"/>
  <c r="P77" i="3" s="1"/>
  <c r="T77" i="3" s="1"/>
  <c r="X77" i="3" s="1"/>
  <c r="AB77" i="3" s="1"/>
  <c r="G88" i="3"/>
  <c r="K88" i="3" s="1"/>
  <c r="O88" i="3" s="1"/>
  <c r="S88" i="3" s="1"/>
  <c r="W88" i="3" s="1"/>
  <c r="AA88" i="3" s="1"/>
  <c r="K89" i="3"/>
  <c r="O89" i="3" s="1"/>
  <c r="S89" i="3" s="1"/>
  <c r="W89" i="3" s="1"/>
  <c r="AA89" i="3" s="1"/>
  <c r="H88" i="3"/>
  <c r="L88" i="3" s="1"/>
  <c r="P88" i="3" s="1"/>
  <c r="T88" i="3" s="1"/>
  <c r="X88" i="3" s="1"/>
  <c r="AB88" i="3" s="1"/>
  <c r="L89" i="3"/>
  <c r="P89" i="3" s="1"/>
  <c r="T89" i="3" s="1"/>
  <c r="X89" i="3" s="1"/>
  <c r="AB89" i="3" s="1"/>
  <c r="G160" i="3"/>
  <c r="K160" i="3" s="1"/>
  <c r="O160" i="3" s="1"/>
  <c r="S160" i="3" s="1"/>
  <c r="W160" i="3" s="1"/>
  <c r="AA160" i="3" s="1"/>
  <c r="K161" i="3"/>
  <c r="O161" i="3" s="1"/>
  <c r="S161" i="3" s="1"/>
  <c r="W161" i="3" s="1"/>
  <c r="AA161" i="3" s="1"/>
  <c r="G171" i="3"/>
  <c r="K171" i="3" s="1"/>
  <c r="O171" i="3" s="1"/>
  <c r="S171" i="3" s="1"/>
  <c r="W171" i="3" s="1"/>
  <c r="AA171" i="3" s="1"/>
  <c r="K172" i="3"/>
  <c r="O172" i="3" s="1"/>
  <c r="S172" i="3" s="1"/>
  <c r="W172" i="3" s="1"/>
  <c r="AA172" i="3" s="1"/>
  <c r="G177" i="3"/>
  <c r="K177" i="3" s="1"/>
  <c r="O177" i="3" s="1"/>
  <c r="S177" i="3" s="1"/>
  <c r="W177" i="3" s="1"/>
  <c r="AA177" i="3" s="1"/>
  <c r="K178" i="3"/>
  <c r="O178" i="3" s="1"/>
  <c r="S178" i="3" s="1"/>
  <c r="W178" i="3" s="1"/>
  <c r="AA178" i="3" s="1"/>
  <c r="H177" i="3"/>
  <c r="L177" i="3" s="1"/>
  <c r="P177" i="3" s="1"/>
  <c r="T177" i="3" s="1"/>
  <c r="X177" i="3" s="1"/>
  <c r="AB177" i="3" s="1"/>
  <c r="L178" i="3"/>
  <c r="P178" i="3" s="1"/>
  <c r="T178" i="3" s="1"/>
  <c r="X178" i="3" s="1"/>
  <c r="AB178" i="3" s="1"/>
  <c r="G189" i="3"/>
  <c r="K189" i="3" s="1"/>
  <c r="O189" i="3" s="1"/>
  <c r="S189" i="3" s="1"/>
  <c r="W189" i="3" s="1"/>
  <c r="AA189" i="3" s="1"/>
  <c r="K190" i="3"/>
  <c r="O190" i="3" s="1"/>
  <c r="S190" i="3" s="1"/>
  <c r="W190" i="3" s="1"/>
  <c r="AA190" i="3" s="1"/>
  <c r="H189" i="3"/>
  <c r="L189" i="3" s="1"/>
  <c r="P189" i="3" s="1"/>
  <c r="T189" i="3" s="1"/>
  <c r="X189" i="3" s="1"/>
  <c r="AB189" i="3" s="1"/>
  <c r="L190" i="3"/>
  <c r="P190" i="3" s="1"/>
  <c r="T190" i="3" s="1"/>
  <c r="X190" i="3" s="1"/>
  <c r="AB190" i="3" s="1"/>
  <c r="G216" i="3"/>
  <c r="K216" i="3" s="1"/>
  <c r="O216" i="3" s="1"/>
  <c r="S216" i="3" s="1"/>
  <c r="W216" i="3" s="1"/>
  <c r="AA216" i="3" s="1"/>
  <c r="K217" i="3"/>
  <c r="O217" i="3" s="1"/>
  <c r="S217" i="3" s="1"/>
  <c r="W217" i="3" s="1"/>
  <c r="AA217" i="3" s="1"/>
  <c r="G228" i="3"/>
  <c r="K228" i="3" s="1"/>
  <c r="O228" i="3" s="1"/>
  <c r="S228" i="3" s="1"/>
  <c r="W228" i="3" s="1"/>
  <c r="AA228" i="3" s="1"/>
  <c r="K229" i="3"/>
  <c r="O229" i="3" s="1"/>
  <c r="S229" i="3" s="1"/>
  <c r="W229" i="3" s="1"/>
  <c r="AA229" i="3" s="1"/>
  <c r="H219" i="3"/>
  <c r="L219" i="3" s="1"/>
  <c r="P219" i="3" s="1"/>
  <c r="T219" i="3" s="1"/>
  <c r="X219" i="3" s="1"/>
  <c r="AB219" i="3" s="1"/>
  <c r="L220" i="3"/>
  <c r="P220" i="3" s="1"/>
  <c r="T220" i="3" s="1"/>
  <c r="X220" i="3" s="1"/>
  <c r="AB220" i="3" s="1"/>
  <c r="H231" i="3"/>
  <c r="L231" i="3" s="1"/>
  <c r="P231" i="3" s="1"/>
  <c r="T231" i="3" s="1"/>
  <c r="X231" i="3" s="1"/>
  <c r="AB231" i="3" s="1"/>
  <c r="L232" i="3"/>
  <c r="P232" i="3" s="1"/>
  <c r="T232" i="3" s="1"/>
  <c r="X232" i="3" s="1"/>
  <c r="AB232" i="3" s="1"/>
  <c r="G273" i="3"/>
  <c r="K273" i="3" s="1"/>
  <c r="O273" i="3" s="1"/>
  <c r="S273" i="3" s="1"/>
  <c r="W273" i="3" s="1"/>
  <c r="AA273" i="3" s="1"/>
  <c r="K274" i="3"/>
  <c r="O274" i="3" s="1"/>
  <c r="S274" i="3" s="1"/>
  <c r="W274" i="3" s="1"/>
  <c r="AA274" i="3" s="1"/>
  <c r="G287" i="3"/>
  <c r="K287" i="3" s="1"/>
  <c r="O287" i="3" s="1"/>
  <c r="S287" i="3" s="1"/>
  <c r="W287" i="3" s="1"/>
  <c r="AA287" i="3" s="1"/>
  <c r="K288" i="3"/>
  <c r="O288" i="3" s="1"/>
  <c r="S288" i="3" s="1"/>
  <c r="W288" i="3" s="1"/>
  <c r="AA288" i="3" s="1"/>
  <c r="G294" i="3"/>
  <c r="K294" i="3" s="1"/>
  <c r="O294" i="3" s="1"/>
  <c r="S294" i="3" s="1"/>
  <c r="W294" i="3" s="1"/>
  <c r="AA294" i="3" s="1"/>
  <c r="K295" i="3"/>
  <c r="O295" i="3" s="1"/>
  <c r="S295" i="3" s="1"/>
  <c r="W295" i="3" s="1"/>
  <c r="AA295" i="3" s="1"/>
  <c r="G322" i="3"/>
  <c r="K322" i="3" s="1"/>
  <c r="O322" i="3" s="1"/>
  <c r="S322" i="3" s="1"/>
  <c r="W322" i="3" s="1"/>
  <c r="AA322" i="3" s="1"/>
  <c r="K323" i="3"/>
  <c r="O323" i="3" s="1"/>
  <c r="S323" i="3" s="1"/>
  <c r="W323" i="3" s="1"/>
  <c r="AA323" i="3" s="1"/>
  <c r="G328" i="3"/>
  <c r="K328" i="3" s="1"/>
  <c r="O328" i="3" s="1"/>
  <c r="S328" i="3" s="1"/>
  <c r="W328" i="3" s="1"/>
  <c r="AA328" i="3" s="1"/>
  <c r="K329" i="3"/>
  <c r="O329" i="3" s="1"/>
  <c r="S329" i="3" s="1"/>
  <c r="W329" i="3" s="1"/>
  <c r="AA329" i="3" s="1"/>
  <c r="H351" i="3"/>
  <c r="L351" i="3" s="1"/>
  <c r="P351" i="3" s="1"/>
  <c r="T351" i="3" s="1"/>
  <c r="X351" i="3" s="1"/>
  <c r="AB351" i="3" s="1"/>
  <c r="L352" i="3"/>
  <c r="P352" i="3" s="1"/>
  <c r="T352" i="3" s="1"/>
  <c r="X352" i="3" s="1"/>
  <c r="AB352" i="3" s="1"/>
  <c r="G370" i="3"/>
  <c r="K370" i="3" s="1"/>
  <c r="O370" i="3" s="1"/>
  <c r="S370" i="3" s="1"/>
  <c r="W370" i="3" s="1"/>
  <c r="AA370" i="3" s="1"/>
  <c r="K371" i="3"/>
  <c r="O371" i="3" s="1"/>
  <c r="S371" i="3" s="1"/>
  <c r="W371" i="3" s="1"/>
  <c r="AA371" i="3" s="1"/>
  <c r="G386" i="3"/>
  <c r="K386" i="3" s="1"/>
  <c r="O386" i="3" s="1"/>
  <c r="S386" i="3" s="1"/>
  <c r="W386" i="3" s="1"/>
  <c r="AA386" i="3" s="1"/>
  <c r="K387" i="3"/>
  <c r="O387" i="3" s="1"/>
  <c r="S387" i="3" s="1"/>
  <c r="W387" i="3" s="1"/>
  <c r="AA387" i="3" s="1"/>
  <c r="G403" i="3"/>
  <c r="K403" i="3" s="1"/>
  <c r="O403" i="3" s="1"/>
  <c r="S403" i="3" s="1"/>
  <c r="W403" i="3" s="1"/>
  <c r="AA403" i="3" s="1"/>
  <c r="K404" i="3"/>
  <c r="O404" i="3" s="1"/>
  <c r="S404" i="3" s="1"/>
  <c r="W404" i="3" s="1"/>
  <c r="AA404" i="3" s="1"/>
  <c r="H403" i="3"/>
  <c r="L403" i="3" s="1"/>
  <c r="P403" i="3" s="1"/>
  <c r="T403" i="3" s="1"/>
  <c r="X403" i="3" s="1"/>
  <c r="AB403" i="3" s="1"/>
  <c r="L404" i="3"/>
  <c r="P404" i="3" s="1"/>
  <c r="T404" i="3" s="1"/>
  <c r="X404" i="3" s="1"/>
  <c r="AB404" i="3" s="1"/>
  <c r="G418" i="3"/>
  <c r="K419" i="3"/>
  <c r="O419" i="3" s="1"/>
  <c r="S419" i="3" s="1"/>
  <c r="W419" i="3" s="1"/>
  <c r="AA419" i="3" s="1"/>
  <c r="G433" i="3"/>
  <c r="K434" i="3"/>
  <c r="O434" i="3" s="1"/>
  <c r="S434" i="3" s="1"/>
  <c r="W434" i="3" s="1"/>
  <c r="AA434" i="3" s="1"/>
  <c r="G447" i="3"/>
  <c r="K447" i="3" s="1"/>
  <c r="O447" i="3" s="1"/>
  <c r="S447" i="3" s="1"/>
  <c r="W447" i="3" s="1"/>
  <c r="AA447" i="3" s="1"/>
  <c r="K448" i="3"/>
  <c r="O448" i="3" s="1"/>
  <c r="S448" i="3" s="1"/>
  <c r="W448" i="3" s="1"/>
  <c r="AA448" i="3" s="1"/>
  <c r="H450" i="3"/>
  <c r="L450" i="3" s="1"/>
  <c r="P450" i="3" s="1"/>
  <c r="T450" i="3" s="1"/>
  <c r="X450" i="3" s="1"/>
  <c r="AB450" i="3" s="1"/>
  <c r="L451" i="3"/>
  <c r="P451" i="3" s="1"/>
  <c r="T451" i="3" s="1"/>
  <c r="X451" i="3" s="1"/>
  <c r="AB451" i="3" s="1"/>
  <c r="H31" i="3"/>
  <c r="L31" i="3" s="1"/>
  <c r="P31" i="3" s="1"/>
  <c r="T31" i="3" s="1"/>
  <c r="X31" i="3" s="1"/>
  <c r="AB31" i="3" s="1"/>
  <c r="L32" i="3"/>
  <c r="P32" i="3" s="1"/>
  <c r="T32" i="3" s="1"/>
  <c r="X32" i="3" s="1"/>
  <c r="AB32" i="3" s="1"/>
  <c r="H34" i="3"/>
  <c r="L34" i="3" s="1"/>
  <c r="P34" i="3" s="1"/>
  <c r="T34" i="3" s="1"/>
  <c r="X34" i="3" s="1"/>
  <c r="AB34" i="3" s="1"/>
  <c r="L35" i="3"/>
  <c r="P35" i="3" s="1"/>
  <c r="T35" i="3" s="1"/>
  <c r="X35" i="3" s="1"/>
  <c r="AB35" i="3" s="1"/>
  <c r="H70" i="3"/>
  <c r="L70" i="3" s="1"/>
  <c r="P70" i="3" s="1"/>
  <c r="T70" i="3" s="1"/>
  <c r="X70" i="3" s="1"/>
  <c r="AB70" i="3" s="1"/>
  <c r="L71" i="3"/>
  <c r="P71" i="3" s="1"/>
  <c r="T71" i="3" s="1"/>
  <c r="X71" i="3" s="1"/>
  <c r="AB71" i="3" s="1"/>
  <c r="G79" i="3"/>
  <c r="K79" i="3" s="1"/>
  <c r="O79" i="3" s="1"/>
  <c r="S79" i="3" s="1"/>
  <c r="W79" i="3" s="1"/>
  <c r="AA79" i="3" s="1"/>
  <c r="K80" i="3"/>
  <c r="O80" i="3" s="1"/>
  <c r="S80" i="3" s="1"/>
  <c r="W80" i="3" s="1"/>
  <c r="AA80" i="3" s="1"/>
  <c r="H79" i="3"/>
  <c r="L79" i="3" s="1"/>
  <c r="P79" i="3" s="1"/>
  <c r="T79" i="3" s="1"/>
  <c r="X79" i="3" s="1"/>
  <c r="AB79" i="3" s="1"/>
  <c r="L80" i="3"/>
  <c r="P80" i="3" s="1"/>
  <c r="T80" i="3" s="1"/>
  <c r="X80" i="3" s="1"/>
  <c r="AB80" i="3" s="1"/>
  <c r="G91" i="3"/>
  <c r="K91" i="3" s="1"/>
  <c r="O91" i="3" s="1"/>
  <c r="S91" i="3" s="1"/>
  <c r="W91" i="3" s="1"/>
  <c r="AA91" i="3" s="1"/>
  <c r="K92" i="3"/>
  <c r="O92" i="3" s="1"/>
  <c r="S92" i="3" s="1"/>
  <c r="W92" i="3" s="1"/>
  <c r="AA92" i="3" s="1"/>
  <c r="H91" i="3"/>
  <c r="L91" i="3" s="1"/>
  <c r="P91" i="3" s="1"/>
  <c r="T91" i="3" s="1"/>
  <c r="X91" i="3" s="1"/>
  <c r="AB91" i="3" s="1"/>
  <c r="L92" i="3"/>
  <c r="P92" i="3" s="1"/>
  <c r="T92" i="3" s="1"/>
  <c r="X92" i="3" s="1"/>
  <c r="AB92" i="3" s="1"/>
  <c r="G163" i="3"/>
  <c r="K163" i="3" s="1"/>
  <c r="O163" i="3" s="1"/>
  <c r="S163" i="3" s="1"/>
  <c r="W163" i="3" s="1"/>
  <c r="AA163" i="3" s="1"/>
  <c r="K164" i="3"/>
  <c r="O164" i="3" s="1"/>
  <c r="S164" i="3" s="1"/>
  <c r="W164" i="3" s="1"/>
  <c r="AA164" i="3" s="1"/>
  <c r="G174" i="3"/>
  <c r="K174" i="3" s="1"/>
  <c r="O174" i="3" s="1"/>
  <c r="S174" i="3" s="1"/>
  <c r="W174" i="3" s="1"/>
  <c r="AA174" i="3" s="1"/>
  <c r="K175" i="3"/>
  <c r="O175" i="3" s="1"/>
  <c r="S175" i="3" s="1"/>
  <c r="W175" i="3" s="1"/>
  <c r="AA175" i="3" s="1"/>
  <c r="G180" i="3"/>
  <c r="K180" i="3" s="1"/>
  <c r="O180" i="3" s="1"/>
  <c r="S180" i="3" s="1"/>
  <c r="W180" i="3" s="1"/>
  <c r="AA180" i="3" s="1"/>
  <c r="K181" i="3"/>
  <c r="O181" i="3" s="1"/>
  <c r="S181" i="3" s="1"/>
  <c r="W181" i="3" s="1"/>
  <c r="AA181" i="3" s="1"/>
  <c r="H180" i="3"/>
  <c r="L180" i="3" s="1"/>
  <c r="P180" i="3" s="1"/>
  <c r="T180" i="3" s="1"/>
  <c r="X180" i="3" s="1"/>
  <c r="AB180" i="3" s="1"/>
  <c r="L181" i="3"/>
  <c r="P181" i="3" s="1"/>
  <c r="T181" i="3" s="1"/>
  <c r="X181" i="3" s="1"/>
  <c r="AB181" i="3" s="1"/>
  <c r="G192" i="3"/>
  <c r="K192" i="3" s="1"/>
  <c r="O192" i="3" s="1"/>
  <c r="S192" i="3" s="1"/>
  <c r="W192" i="3" s="1"/>
  <c r="AA192" i="3" s="1"/>
  <c r="K193" i="3"/>
  <c r="O193" i="3" s="1"/>
  <c r="S193" i="3" s="1"/>
  <c r="W193" i="3" s="1"/>
  <c r="AA193" i="3" s="1"/>
  <c r="H192" i="3"/>
  <c r="L192" i="3" s="1"/>
  <c r="P192" i="3" s="1"/>
  <c r="T192" i="3" s="1"/>
  <c r="X192" i="3" s="1"/>
  <c r="AB192" i="3" s="1"/>
  <c r="L193" i="3"/>
  <c r="P193" i="3" s="1"/>
  <c r="T193" i="3" s="1"/>
  <c r="X193" i="3" s="1"/>
  <c r="AB193" i="3" s="1"/>
  <c r="G219" i="3"/>
  <c r="K219" i="3" s="1"/>
  <c r="O219" i="3" s="1"/>
  <c r="S219" i="3" s="1"/>
  <c r="W219" i="3" s="1"/>
  <c r="AA219" i="3" s="1"/>
  <c r="K220" i="3"/>
  <c r="O220" i="3" s="1"/>
  <c r="S220" i="3" s="1"/>
  <c r="W220" i="3" s="1"/>
  <c r="AA220" i="3" s="1"/>
  <c r="G231" i="3"/>
  <c r="K231" i="3" s="1"/>
  <c r="O231" i="3" s="1"/>
  <c r="S231" i="3" s="1"/>
  <c r="W231" i="3" s="1"/>
  <c r="AA231" i="3" s="1"/>
  <c r="K232" i="3"/>
  <c r="O232" i="3" s="1"/>
  <c r="S232" i="3" s="1"/>
  <c r="W232" i="3" s="1"/>
  <c r="AA232" i="3" s="1"/>
  <c r="H222" i="3"/>
  <c r="L222" i="3" s="1"/>
  <c r="P222" i="3" s="1"/>
  <c r="T222" i="3" s="1"/>
  <c r="X222" i="3" s="1"/>
  <c r="AB222" i="3" s="1"/>
  <c r="L223" i="3"/>
  <c r="P223" i="3" s="1"/>
  <c r="T223" i="3" s="1"/>
  <c r="X223" i="3" s="1"/>
  <c r="AB223" i="3" s="1"/>
  <c r="H234" i="3"/>
  <c r="L234" i="3" s="1"/>
  <c r="P234" i="3" s="1"/>
  <c r="T234" i="3" s="1"/>
  <c r="X234" i="3" s="1"/>
  <c r="AB234" i="3" s="1"/>
  <c r="L235" i="3"/>
  <c r="P235" i="3" s="1"/>
  <c r="T235" i="3" s="1"/>
  <c r="X235" i="3" s="1"/>
  <c r="AB235" i="3" s="1"/>
  <c r="H265" i="3"/>
  <c r="L265" i="3" s="1"/>
  <c r="P265" i="3" s="1"/>
  <c r="T265" i="3" s="1"/>
  <c r="X265" i="3" s="1"/>
  <c r="AB265" i="3" s="1"/>
  <c r="L266" i="3"/>
  <c r="P266" i="3" s="1"/>
  <c r="T266" i="3" s="1"/>
  <c r="X266" i="3" s="1"/>
  <c r="AB266" i="3" s="1"/>
  <c r="H281" i="3"/>
  <c r="L281" i="3" s="1"/>
  <c r="P281" i="3" s="1"/>
  <c r="T281" i="3" s="1"/>
  <c r="X281" i="3" s="1"/>
  <c r="AB281" i="3" s="1"/>
  <c r="L282" i="3"/>
  <c r="P282" i="3" s="1"/>
  <c r="T282" i="3" s="1"/>
  <c r="X282" i="3" s="1"/>
  <c r="AB282" i="3" s="1"/>
  <c r="H294" i="3"/>
  <c r="L294" i="3" s="1"/>
  <c r="P294" i="3" s="1"/>
  <c r="T294" i="3" s="1"/>
  <c r="X294" i="3" s="1"/>
  <c r="AB294" i="3" s="1"/>
  <c r="L295" i="3"/>
  <c r="P295" i="3" s="1"/>
  <c r="T295" i="3" s="1"/>
  <c r="X295" i="3" s="1"/>
  <c r="AB295" i="3" s="1"/>
  <c r="G325" i="3"/>
  <c r="K325" i="3" s="1"/>
  <c r="O325" i="3" s="1"/>
  <c r="S325" i="3" s="1"/>
  <c r="W325" i="3" s="1"/>
  <c r="AA325" i="3" s="1"/>
  <c r="K326" i="3"/>
  <c r="O326" i="3" s="1"/>
  <c r="S326" i="3" s="1"/>
  <c r="W326" i="3" s="1"/>
  <c r="AA326" i="3" s="1"/>
  <c r="H328" i="3"/>
  <c r="L328" i="3" s="1"/>
  <c r="P328" i="3" s="1"/>
  <c r="T328" i="3" s="1"/>
  <c r="X328" i="3" s="1"/>
  <c r="AB328" i="3" s="1"/>
  <c r="L329" i="3"/>
  <c r="P329" i="3" s="1"/>
  <c r="T329" i="3" s="1"/>
  <c r="X329" i="3" s="1"/>
  <c r="AB329" i="3" s="1"/>
  <c r="H354" i="3"/>
  <c r="L354" i="3" s="1"/>
  <c r="P354" i="3" s="1"/>
  <c r="T354" i="3" s="1"/>
  <c r="X354" i="3" s="1"/>
  <c r="AB354" i="3" s="1"/>
  <c r="L355" i="3"/>
  <c r="P355" i="3" s="1"/>
  <c r="T355" i="3" s="1"/>
  <c r="X355" i="3" s="1"/>
  <c r="AB355" i="3" s="1"/>
  <c r="G373" i="3"/>
  <c r="K373" i="3" s="1"/>
  <c r="O373" i="3" s="1"/>
  <c r="S373" i="3" s="1"/>
  <c r="W373" i="3" s="1"/>
  <c r="AA373" i="3" s="1"/>
  <c r="K374" i="3"/>
  <c r="O374" i="3" s="1"/>
  <c r="S374" i="3" s="1"/>
  <c r="W374" i="3" s="1"/>
  <c r="AA374" i="3" s="1"/>
  <c r="H386" i="3"/>
  <c r="L386" i="3" s="1"/>
  <c r="P386" i="3" s="1"/>
  <c r="T386" i="3" s="1"/>
  <c r="X386" i="3" s="1"/>
  <c r="AB386" i="3" s="1"/>
  <c r="L387" i="3"/>
  <c r="P387" i="3" s="1"/>
  <c r="T387" i="3" s="1"/>
  <c r="X387" i="3" s="1"/>
  <c r="AB387" i="3" s="1"/>
  <c r="G406" i="3"/>
  <c r="K406" i="3" s="1"/>
  <c r="O406" i="3" s="1"/>
  <c r="S406" i="3" s="1"/>
  <c r="W406" i="3" s="1"/>
  <c r="AA406" i="3" s="1"/>
  <c r="K407" i="3"/>
  <c r="O407" i="3" s="1"/>
  <c r="S407" i="3" s="1"/>
  <c r="W407" i="3" s="1"/>
  <c r="AA407" i="3" s="1"/>
  <c r="H406" i="3"/>
  <c r="L406" i="3" s="1"/>
  <c r="P406" i="3" s="1"/>
  <c r="T406" i="3" s="1"/>
  <c r="X406" i="3" s="1"/>
  <c r="AB406" i="3" s="1"/>
  <c r="L407" i="3"/>
  <c r="P407" i="3" s="1"/>
  <c r="T407" i="3" s="1"/>
  <c r="X407" i="3" s="1"/>
  <c r="AB407" i="3" s="1"/>
  <c r="H418" i="3"/>
  <c r="L419" i="3"/>
  <c r="P419" i="3" s="1"/>
  <c r="T419" i="3" s="1"/>
  <c r="X419" i="3" s="1"/>
  <c r="AB419" i="3" s="1"/>
  <c r="H433" i="3"/>
  <c r="L434" i="3"/>
  <c r="P434" i="3" s="1"/>
  <c r="T434" i="3" s="1"/>
  <c r="X434" i="3" s="1"/>
  <c r="AB434" i="3" s="1"/>
  <c r="G450" i="3"/>
  <c r="K450" i="3" s="1"/>
  <c r="O450" i="3" s="1"/>
  <c r="S450" i="3" s="1"/>
  <c r="W450" i="3" s="1"/>
  <c r="AA450" i="3" s="1"/>
  <c r="K451" i="3"/>
  <c r="O451" i="3" s="1"/>
  <c r="S451" i="3" s="1"/>
  <c r="W451" i="3" s="1"/>
  <c r="AA451" i="3" s="1"/>
  <c r="H453" i="3"/>
  <c r="L453" i="3" s="1"/>
  <c r="P453" i="3" s="1"/>
  <c r="T453" i="3" s="1"/>
  <c r="X453" i="3" s="1"/>
  <c r="AB453" i="3" s="1"/>
  <c r="L454" i="3"/>
  <c r="P454" i="3" s="1"/>
  <c r="T454" i="3" s="1"/>
  <c r="X454" i="3" s="1"/>
  <c r="AB454" i="3" s="1"/>
  <c r="G34" i="3"/>
  <c r="K34" i="3" s="1"/>
  <c r="O34" i="3" s="1"/>
  <c r="S34" i="3" s="1"/>
  <c r="W34" i="3" s="1"/>
  <c r="AA34" i="3" s="1"/>
  <c r="K35" i="3"/>
  <c r="O35" i="3" s="1"/>
  <c r="S35" i="3" s="1"/>
  <c r="W35" i="3" s="1"/>
  <c r="AA35" i="3" s="1"/>
  <c r="H37" i="3"/>
  <c r="L37" i="3" s="1"/>
  <c r="P37" i="3" s="1"/>
  <c r="T37" i="3" s="1"/>
  <c r="X37" i="3" s="1"/>
  <c r="AB37" i="3" s="1"/>
  <c r="L38" i="3"/>
  <c r="P38" i="3" s="1"/>
  <c r="T38" i="3" s="1"/>
  <c r="X38" i="3" s="1"/>
  <c r="AB38" i="3" s="1"/>
  <c r="G73" i="3"/>
  <c r="K73" i="3" s="1"/>
  <c r="O73" i="3" s="1"/>
  <c r="S73" i="3" s="1"/>
  <c r="W73" i="3" s="1"/>
  <c r="AA73" i="3" s="1"/>
  <c r="K74" i="3"/>
  <c r="O74" i="3" s="1"/>
  <c r="S74" i="3" s="1"/>
  <c r="W74" i="3" s="1"/>
  <c r="AA74" i="3" s="1"/>
  <c r="G82" i="3"/>
  <c r="K82" i="3" s="1"/>
  <c r="O82" i="3" s="1"/>
  <c r="S82" i="3" s="1"/>
  <c r="W82" i="3" s="1"/>
  <c r="AA82" i="3" s="1"/>
  <c r="K83" i="3"/>
  <c r="O83" i="3" s="1"/>
  <c r="S83" i="3" s="1"/>
  <c r="W83" i="3" s="1"/>
  <c r="AA83" i="3" s="1"/>
  <c r="H82" i="3"/>
  <c r="L82" i="3" s="1"/>
  <c r="P82" i="3" s="1"/>
  <c r="T82" i="3" s="1"/>
  <c r="X82" i="3" s="1"/>
  <c r="AB82" i="3" s="1"/>
  <c r="L83" i="3"/>
  <c r="P83" i="3" s="1"/>
  <c r="T83" i="3" s="1"/>
  <c r="X83" i="3" s="1"/>
  <c r="AB83" i="3" s="1"/>
  <c r="G99" i="3"/>
  <c r="K99" i="3" s="1"/>
  <c r="O99" i="3" s="1"/>
  <c r="S99" i="3" s="1"/>
  <c r="W99" i="3" s="1"/>
  <c r="AA99" i="3" s="1"/>
  <c r="K100" i="3"/>
  <c r="O100" i="3" s="1"/>
  <c r="S100" i="3" s="1"/>
  <c r="W100" i="3" s="1"/>
  <c r="AA100" i="3" s="1"/>
  <c r="H99" i="3"/>
  <c r="L99" i="3" s="1"/>
  <c r="P99" i="3" s="1"/>
  <c r="T99" i="3" s="1"/>
  <c r="X99" i="3" s="1"/>
  <c r="AB99" i="3" s="1"/>
  <c r="L100" i="3"/>
  <c r="P100" i="3" s="1"/>
  <c r="T100" i="3" s="1"/>
  <c r="X100" i="3" s="1"/>
  <c r="AB100" i="3" s="1"/>
  <c r="G124" i="3"/>
  <c r="K124" i="3" s="1"/>
  <c r="O124" i="3" s="1"/>
  <c r="S124" i="3" s="1"/>
  <c r="W124" i="3" s="1"/>
  <c r="AA124" i="3" s="1"/>
  <c r="K125" i="3"/>
  <c r="O125" i="3" s="1"/>
  <c r="S125" i="3" s="1"/>
  <c r="W125" i="3" s="1"/>
  <c r="AA125" i="3" s="1"/>
  <c r="H160" i="3"/>
  <c r="L160" i="3" s="1"/>
  <c r="P160" i="3" s="1"/>
  <c r="T160" i="3" s="1"/>
  <c r="X160" i="3" s="1"/>
  <c r="AB160" i="3" s="1"/>
  <c r="L161" i="3"/>
  <c r="P161" i="3" s="1"/>
  <c r="T161" i="3" s="1"/>
  <c r="X161" i="3" s="1"/>
  <c r="AB161" i="3" s="1"/>
  <c r="H171" i="3"/>
  <c r="L171" i="3" s="1"/>
  <c r="P171" i="3" s="1"/>
  <c r="T171" i="3" s="1"/>
  <c r="X171" i="3" s="1"/>
  <c r="AB171" i="3" s="1"/>
  <c r="L172" i="3"/>
  <c r="P172" i="3" s="1"/>
  <c r="T172" i="3" s="1"/>
  <c r="X172" i="3" s="1"/>
  <c r="AB172" i="3" s="1"/>
  <c r="G195" i="3"/>
  <c r="K195" i="3" s="1"/>
  <c r="O195" i="3" s="1"/>
  <c r="S195" i="3" s="1"/>
  <c r="W195" i="3" s="1"/>
  <c r="AA195" i="3" s="1"/>
  <c r="K196" i="3"/>
  <c r="O196" i="3" s="1"/>
  <c r="S196" i="3" s="1"/>
  <c r="W196" i="3" s="1"/>
  <c r="AA196" i="3" s="1"/>
  <c r="H195" i="3"/>
  <c r="L195" i="3" s="1"/>
  <c r="P195" i="3" s="1"/>
  <c r="T195" i="3" s="1"/>
  <c r="X195" i="3" s="1"/>
  <c r="AB195" i="3" s="1"/>
  <c r="L196" i="3"/>
  <c r="P196" i="3" s="1"/>
  <c r="T196" i="3" s="1"/>
  <c r="X196" i="3" s="1"/>
  <c r="AB196" i="3" s="1"/>
  <c r="G222" i="3"/>
  <c r="K222" i="3" s="1"/>
  <c r="O222" i="3" s="1"/>
  <c r="S222" i="3" s="1"/>
  <c r="W222" i="3" s="1"/>
  <c r="AA222" i="3" s="1"/>
  <c r="K223" i="3"/>
  <c r="O223" i="3" s="1"/>
  <c r="S223" i="3" s="1"/>
  <c r="W223" i="3" s="1"/>
  <c r="AA223" i="3" s="1"/>
  <c r="G234" i="3"/>
  <c r="K234" i="3" s="1"/>
  <c r="O234" i="3" s="1"/>
  <c r="S234" i="3" s="1"/>
  <c r="W234" i="3" s="1"/>
  <c r="AA234" i="3" s="1"/>
  <c r="K235" i="3"/>
  <c r="O235" i="3" s="1"/>
  <c r="S235" i="3" s="1"/>
  <c r="W235" i="3" s="1"/>
  <c r="AA235" i="3" s="1"/>
  <c r="H225" i="3"/>
  <c r="L225" i="3" s="1"/>
  <c r="P225" i="3" s="1"/>
  <c r="T225" i="3" s="1"/>
  <c r="X225" i="3" s="1"/>
  <c r="AB225" i="3" s="1"/>
  <c r="L226" i="3"/>
  <c r="P226" i="3" s="1"/>
  <c r="T226" i="3" s="1"/>
  <c r="X226" i="3" s="1"/>
  <c r="AB226" i="3" s="1"/>
  <c r="G265" i="3"/>
  <c r="K265" i="3" s="1"/>
  <c r="O265" i="3" s="1"/>
  <c r="S265" i="3" s="1"/>
  <c r="W265" i="3" s="1"/>
  <c r="AA265" i="3" s="1"/>
  <c r="K266" i="3"/>
  <c r="O266" i="3" s="1"/>
  <c r="S266" i="3" s="1"/>
  <c r="W266" i="3" s="1"/>
  <c r="AA266" i="3" s="1"/>
  <c r="G281" i="3"/>
  <c r="K281" i="3" s="1"/>
  <c r="O281" i="3" s="1"/>
  <c r="S281" i="3" s="1"/>
  <c r="W281" i="3" s="1"/>
  <c r="AA281" i="3" s="1"/>
  <c r="K282" i="3"/>
  <c r="O282" i="3" s="1"/>
  <c r="S282" i="3" s="1"/>
  <c r="W282" i="3" s="1"/>
  <c r="AA282" i="3" s="1"/>
  <c r="H322" i="3"/>
  <c r="L322" i="3" s="1"/>
  <c r="P322" i="3" s="1"/>
  <c r="T322" i="3" s="1"/>
  <c r="X322" i="3" s="1"/>
  <c r="AB322" i="3" s="1"/>
  <c r="L323" i="3"/>
  <c r="P323" i="3" s="1"/>
  <c r="T323" i="3" s="1"/>
  <c r="X323" i="3" s="1"/>
  <c r="AB323" i="3" s="1"/>
  <c r="G351" i="3"/>
  <c r="K351" i="3" s="1"/>
  <c r="O351" i="3" s="1"/>
  <c r="S351" i="3" s="1"/>
  <c r="W351" i="3" s="1"/>
  <c r="AA351" i="3" s="1"/>
  <c r="K352" i="3"/>
  <c r="O352" i="3" s="1"/>
  <c r="S352" i="3" s="1"/>
  <c r="W352" i="3" s="1"/>
  <c r="AA352" i="3" s="1"/>
  <c r="H370" i="3"/>
  <c r="L370" i="3" s="1"/>
  <c r="P370" i="3" s="1"/>
  <c r="T370" i="3" s="1"/>
  <c r="X370" i="3" s="1"/>
  <c r="AB370" i="3" s="1"/>
  <c r="L371" i="3"/>
  <c r="P371" i="3" s="1"/>
  <c r="T371" i="3" s="1"/>
  <c r="X371" i="3" s="1"/>
  <c r="AB371" i="3" s="1"/>
  <c r="G396" i="3"/>
  <c r="K397" i="3"/>
  <c r="O397" i="3" s="1"/>
  <c r="S397" i="3" s="1"/>
  <c r="W397" i="3" s="1"/>
  <c r="AA397" i="3" s="1"/>
  <c r="G409" i="3"/>
  <c r="K409" i="3" s="1"/>
  <c r="O409" i="3" s="1"/>
  <c r="S409" i="3" s="1"/>
  <c r="W409" i="3" s="1"/>
  <c r="AA409" i="3" s="1"/>
  <c r="K410" i="3"/>
  <c r="O410" i="3" s="1"/>
  <c r="S410" i="3" s="1"/>
  <c r="W410" i="3" s="1"/>
  <c r="AA410" i="3" s="1"/>
  <c r="H409" i="3"/>
  <c r="L409" i="3" s="1"/>
  <c r="P409" i="3" s="1"/>
  <c r="T409" i="3" s="1"/>
  <c r="X409" i="3" s="1"/>
  <c r="AB409" i="3" s="1"/>
  <c r="L410" i="3"/>
  <c r="P410" i="3" s="1"/>
  <c r="T410" i="3" s="1"/>
  <c r="X410" i="3" s="1"/>
  <c r="AB410" i="3" s="1"/>
  <c r="G423" i="3"/>
  <c r="K424" i="3"/>
  <c r="O424" i="3" s="1"/>
  <c r="S424" i="3" s="1"/>
  <c r="W424" i="3" s="1"/>
  <c r="AA424" i="3" s="1"/>
  <c r="G443" i="3"/>
  <c r="K444" i="3"/>
  <c r="O444" i="3" s="1"/>
  <c r="S444" i="3" s="1"/>
  <c r="W444" i="3" s="1"/>
  <c r="AA444" i="3" s="1"/>
  <c r="G453" i="3"/>
  <c r="K453" i="3" s="1"/>
  <c r="O453" i="3" s="1"/>
  <c r="S453" i="3" s="1"/>
  <c r="W453" i="3" s="1"/>
  <c r="AA453" i="3" s="1"/>
  <c r="K454" i="3"/>
  <c r="O454" i="3" s="1"/>
  <c r="S454" i="3" s="1"/>
  <c r="W454" i="3" s="1"/>
  <c r="AA454" i="3" s="1"/>
  <c r="G37" i="3"/>
  <c r="K37" i="3" s="1"/>
  <c r="O37" i="3" s="1"/>
  <c r="S37" i="3" s="1"/>
  <c r="W37" i="3" s="1"/>
  <c r="AA37" i="3" s="1"/>
  <c r="K38" i="3"/>
  <c r="O38" i="3" s="1"/>
  <c r="S38" i="3" s="1"/>
  <c r="W38" i="3" s="1"/>
  <c r="AA38" i="3" s="1"/>
  <c r="H40" i="3"/>
  <c r="L40" i="3" s="1"/>
  <c r="P40" i="3" s="1"/>
  <c r="T40" i="3" s="1"/>
  <c r="X40" i="3" s="1"/>
  <c r="AB40" i="3" s="1"/>
  <c r="L41" i="3"/>
  <c r="P41" i="3" s="1"/>
  <c r="T41" i="3" s="1"/>
  <c r="X41" i="3" s="1"/>
  <c r="AB41" i="3" s="1"/>
  <c r="H73" i="3"/>
  <c r="L73" i="3" s="1"/>
  <c r="P73" i="3" s="1"/>
  <c r="T73" i="3" s="1"/>
  <c r="X73" i="3" s="1"/>
  <c r="AB73" i="3" s="1"/>
  <c r="L74" i="3"/>
  <c r="P74" i="3" s="1"/>
  <c r="T74" i="3" s="1"/>
  <c r="X74" i="3" s="1"/>
  <c r="AB74" i="3" s="1"/>
  <c r="G85" i="3"/>
  <c r="K85" i="3" s="1"/>
  <c r="O85" i="3" s="1"/>
  <c r="S85" i="3" s="1"/>
  <c r="W85" i="3" s="1"/>
  <c r="AA85" i="3" s="1"/>
  <c r="K86" i="3"/>
  <c r="O86" i="3" s="1"/>
  <c r="S86" i="3" s="1"/>
  <c r="W86" i="3" s="1"/>
  <c r="AA86" i="3" s="1"/>
  <c r="H85" i="3"/>
  <c r="L85" i="3" s="1"/>
  <c r="P85" i="3" s="1"/>
  <c r="T85" i="3" s="1"/>
  <c r="X85" i="3" s="1"/>
  <c r="AB85" i="3" s="1"/>
  <c r="L86" i="3"/>
  <c r="P86" i="3" s="1"/>
  <c r="T86" i="3" s="1"/>
  <c r="X86" i="3" s="1"/>
  <c r="AB86" i="3" s="1"/>
  <c r="G102" i="3"/>
  <c r="K102" i="3" s="1"/>
  <c r="O102" i="3" s="1"/>
  <c r="S102" i="3" s="1"/>
  <c r="W102" i="3" s="1"/>
  <c r="AA102" i="3" s="1"/>
  <c r="K103" i="3"/>
  <c r="O103" i="3" s="1"/>
  <c r="S103" i="3" s="1"/>
  <c r="W103" i="3" s="1"/>
  <c r="AA103" i="3" s="1"/>
  <c r="H102" i="3"/>
  <c r="L102" i="3" s="1"/>
  <c r="P102" i="3" s="1"/>
  <c r="T102" i="3" s="1"/>
  <c r="X102" i="3" s="1"/>
  <c r="AB102" i="3" s="1"/>
  <c r="L103" i="3"/>
  <c r="P103" i="3" s="1"/>
  <c r="T103" i="3" s="1"/>
  <c r="X103" i="3" s="1"/>
  <c r="AB103" i="3" s="1"/>
  <c r="H124" i="3"/>
  <c r="L124" i="3" s="1"/>
  <c r="P124" i="3" s="1"/>
  <c r="T124" i="3" s="1"/>
  <c r="X124" i="3" s="1"/>
  <c r="AB124" i="3" s="1"/>
  <c r="L125" i="3"/>
  <c r="P125" i="3" s="1"/>
  <c r="T125" i="3" s="1"/>
  <c r="X125" i="3" s="1"/>
  <c r="AB125" i="3" s="1"/>
  <c r="H163" i="3"/>
  <c r="L163" i="3" s="1"/>
  <c r="P163" i="3" s="1"/>
  <c r="T163" i="3" s="1"/>
  <c r="X163" i="3" s="1"/>
  <c r="AB163" i="3" s="1"/>
  <c r="L164" i="3"/>
  <c r="P164" i="3" s="1"/>
  <c r="T164" i="3" s="1"/>
  <c r="X164" i="3" s="1"/>
  <c r="AB164" i="3" s="1"/>
  <c r="H174" i="3"/>
  <c r="L174" i="3" s="1"/>
  <c r="P174" i="3" s="1"/>
  <c r="T174" i="3" s="1"/>
  <c r="X174" i="3" s="1"/>
  <c r="AB174" i="3" s="1"/>
  <c r="L175" i="3"/>
  <c r="P175" i="3" s="1"/>
  <c r="T175" i="3" s="1"/>
  <c r="X175" i="3" s="1"/>
  <c r="AB175" i="3" s="1"/>
  <c r="G186" i="3"/>
  <c r="K186" i="3" s="1"/>
  <c r="O186" i="3" s="1"/>
  <c r="S186" i="3" s="1"/>
  <c r="W186" i="3" s="1"/>
  <c r="AA186" i="3" s="1"/>
  <c r="K187" i="3"/>
  <c r="O187" i="3" s="1"/>
  <c r="S187" i="3" s="1"/>
  <c r="W187" i="3" s="1"/>
  <c r="AA187" i="3" s="1"/>
  <c r="H186" i="3"/>
  <c r="L186" i="3" s="1"/>
  <c r="P186" i="3" s="1"/>
  <c r="T186" i="3" s="1"/>
  <c r="X186" i="3" s="1"/>
  <c r="AB186" i="3" s="1"/>
  <c r="L187" i="3"/>
  <c r="P187" i="3" s="1"/>
  <c r="T187" i="3" s="1"/>
  <c r="X187" i="3" s="1"/>
  <c r="AB187" i="3" s="1"/>
  <c r="G198" i="3"/>
  <c r="K198" i="3" s="1"/>
  <c r="O198" i="3" s="1"/>
  <c r="S198" i="3" s="1"/>
  <c r="W198" i="3" s="1"/>
  <c r="AA198" i="3" s="1"/>
  <c r="K199" i="3"/>
  <c r="O199" i="3" s="1"/>
  <c r="S199" i="3" s="1"/>
  <c r="W199" i="3" s="1"/>
  <c r="AA199" i="3" s="1"/>
  <c r="H198" i="3"/>
  <c r="L198" i="3" s="1"/>
  <c r="P198" i="3" s="1"/>
  <c r="T198" i="3" s="1"/>
  <c r="X198" i="3" s="1"/>
  <c r="AB198" i="3" s="1"/>
  <c r="L199" i="3"/>
  <c r="P199" i="3" s="1"/>
  <c r="T199" i="3" s="1"/>
  <c r="X199" i="3" s="1"/>
  <c r="AB199" i="3" s="1"/>
  <c r="G225" i="3"/>
  <c r="K225" i="3" s="1"/>
  <c r="O225" i="3" s="1"/>
  <c r="S225" i="3" s="1"/>
  <c r="W225" i="3" s="1"/>
  <c r="AA225" i="3" s="1"/>
  <c r="K226" i="3"/>
  <c r="O226" i="3" s="1"/>
  <c r="S226" i="3" s="1"/>
  <c r="W226" i="3" s="1"/>
  <c r="AA226" i="3" s="1"/>
  <c r="H216" i="3"/>
  <c r="L216" i="3" s="1"/>
  <c r="P216" i="3" s="1"/>
  <c r="T216" i="3" s="1"/>
  <c r="X216" i="3" s="1"/>
  <c r="AB216" i="3" s="1"/>
  <c r="L217" i="3"/>
  <c r="P217" i="3" s="1"/>
  <c r="T217" i="3" s="1"/>
  <c r="X217" i="3" s="1"/>
  <c r="AB217" i="3" s="1"/>
  <c r="H228" i="3"/>
  <c r="L228" i="3" s="1"/>
  <c r="P228" i="3" s="1"/>
  <c r="T228" i="3" s="1"/>
  <c r="X228" i="3" s="1"/>
  <c r="AB228" i="3" s="1"/>
  <c r="L229" i="3"/>
  <c r="P229" i="3" s="1"/>
  <c r="T229" i="3" s="1"/>
  <c r="X229" i="3" s="1"/>
  <c r="AB229" i="3" s="1"/>
  <c r="H273" i="3"/>
  <c r="L273" i="3" s="1"/>
  <c r="P273" i="3" s="1"/>
  <c r="T273" i="3" s="1"/>
  <c r="X273" i="3" s="1"/>
  <c r="AB273" i="3" s="1"/>
  <c r="L274" i="3"/>
  <c r="P274" i="3" s="1"/>
  <c r="T274" i="3" s="1"/>
  <c r="X274" i="3" s="1"/>
  <c r="AB274" i="3" s="1"/>
  <c r="H287" i="3"/>
  <c r="L287" i="3" s="1"/>
  <c r="P287" i="3" s="1"/>
  <c r="T287" i="3" s="1"/>
  <c r="X287" i="3" s="1"/>
  <c r="AB287" i="3" s="1"/>
  <c r="L288" i="3"/>
  <c r="P288" i="3" s="1"/>
  <c r="T288" i="3" s="1"/>
  <c r="X288" i="3" s="1"/>
  <c r="AB288" i="3" s="1"/>
  <c r="H325" i="3"/>
  <c r="L325" i="3" s="1"/>
  <c r="P325" i="3" s="1"/>
  <c r="T325" i="3" s="1"/>
  <c r="X325" i="3" s="1"/>
  <c r="AB325" i="3" s="1"/>
  <c r="L326" i="3"/>
  <c r="P326" i="3" s="1"/>
  <c r="T326" i="3" s="1"/>
  <c r="X326" i="3" s="1"/>
  <c r="AB326" i="3" s="1"/>
  <c r="G354" i="3"/>
  <c r="K354" i="3" s="1"/>
  <c r="O354" i="3" s="1"/>
  <c r="S354" i="3" s="1"/>
  <c r="W354" i="3" s="1"/>
  <c r="AA354" i="3" s="1"/>
  <c r="K355" i="3"/>
  <c r="O355" i="3" s="1"/>
  <c r="S355" i="3" s="1"/>
  <c r="W355" i="3" s="1"/>
  <c r="AA355" i="3" s="1"/>
  <c r="H373" i="3"/>
  <c r="L373" i="3" s="1"/>
  <c r="P373" i="3" s="1"/>
  <c r="T373" i="3" s="1"/>
  <c r="X373" i="3" s="1"/>
  <c r="AB373" i="3" s="1"/>
  <c r="L374" i="3"/>
  <c r="P374" i="3" s="1"/>
  <c r="T374" i="3" s="1"/>
  <c r="X374" i="3" s="1"/>
  <c r="AB374" i="3" s="1"/>
  <c r="H396" i="3"/>
  <c r="L397" i="3"/>
  <c r="P397" i="3" s="1"/>
  <c r="T397" i="3" s="1"/>
  <c r="X397" i="3" s="1"/>
  <c r="AB397" i="3" s="1"/>
  <c r="G412" i="3"/>
  <c r="K412" i="3" s="1"/>
  <c r="O412" i="3" s="1"/>
  <c r="S412" i="3" s="1"/>
  <c r="W412" i="3" s="1"/>
  <c r="AA412" i="3" s="1"/>
  <c r="K413" i="3"/>
  <c r="O413" i="3" s="1"/>
  <c r="S413" i="3" s="1"/>
  <c r="W413" i="3" s="1"/>
  <c r="AA413" i="3" s="1"/>
  <c r="H412" i="3"/>
  <c r="L412" i="3" s="1"/>
  <c r="P412" i="3" s="1"/>
  <c r="T412" i="3" s="1"/>
  <c r="X412" i="3" s="1"/>
  <c r="AB412" i="3" s="1"/>
  <c r="L413" i="3"/>
  <c r="P413" i="3" s="1"/>
  <c r="T413" i="3" s="1"/>
  <c r="X413" i="3" s="1"/>
  <c r="AB413" i="3" s="1"/>
  <c r="H423" i="3"/>
  <c r="L424" i="3"/>
  <c r="P424" i="3" s="1"/>
  <c r="T424" i="3" s="1"/>
  <c r="X424" i="3" s="1"/>
  <c r="AB424" i="3" s="1"/>
  <c r="H443" i="3"/>
  <c r="L444" i="3"/>
  <c r="P444" i="3" s="1"/>
  <c r="T444" i="3" s="1"/>
  <c r="X444" i="3" s="1"/>
  <c r="AB444" i="3" s="1"/>
  <c r="H447" i="3"/>
  <c r="L447" i="3" s="1"/>
  <c r="P447" i="3" s="1"/>
  <c r="T447" i="3" s="1"/>
  <c r="X447" i="3" s="1"/>
  <c r="AB447" i="3" s="1"/>
  <c r="L448" i="3"/>
  <c r="P448" i="3" s="1"/>
  <c r="T448" i="3" s="1"/>
  <c r="X448" i="3" s="1"/>
  <c r="AB448" i="3" s="1"/>
  <c r="I314" i="2"/>
  <c r="M314" i="2" s="1"/>
  <c r="Q314" i="2" s="1"/>
  <c r="U314" i="2" s="1"/>
  <c r="Y314" i="2" s="1"/>
  <c r="M315" i="2"/>
  <c r="Q315" i="2" s="1"/>
  <c r="U315" i="2" s="1"/>
  <c r="Y315" i="2" s="1"/>
  <c r="I52" i="2"/>
  <c r="M52" i="2" s="1"/>
  <c r="Q52" i="2" s="1"/>
  <c r="U52" i="2" s="1"/>
  <c r="Y52" i="2" s="1"/>
  <c r="M53" i="2"/>
  <c r="Q53" i="2" s="1"/>
  <c r="U53" i="2" s="1"/>
  <c r="Y53" i="2" s="1"/>
  <c r="I58" i="2"/>
  <c r="M58" i="2" s="1"/>
  <c r="Q58" i="2" s="1"/>
  <c r="U58" i="2" s="1"/>
  <c r="Y58" i="2" s="1"/>
  <c r="M59" i="2"/>
  <c r="Q59" i="2" s="1"/>
  <c r="U59" i="2" s="1"/>
  <c r="Y59" i="2" s="1"/>
  <c r="I126" i="2"/>
  <c r="M127" i="2"/>
  <c r="Q127" i="2" s="1"/>
  <c r="U127" i="2" s="1"/>
  <c r="Y127" i="2" s="1"/>
  <c r="I135" i="2"/>
  <c r="M135" i="2" s="1"/>
  <c r="Q135" i="2" s="1"/>
  <c r="U135" i="2" s="1"/>
  <c r="Y135" i="2" s="1"/>
  <c r="M136" i="2"/>
  <c r="Q136" i="2" s="1"/>
  <c r="U136" i="2" s="1"/>
  <c r="Y136" i="2" s="1"/>
  <c r="J142" i="2"/>
  <c r="N142" i="2" s="1"/>
  <c r="R142" i="2" s="1"/>
  <c r="V142" i="2" s="1"/>
  <c r="Z142" i="2" s="1"/>
  <c r="N143" i="2"/>
  <c r="R143" i="2" s="1"/>
  <c r="V143" i="2" s="1"/>
  <c r="Z143" i="2" s="1"/>
  <c r="I175" i="2"/>
  <c r="M176" i="2"/>
  <c r="Q176" i="2" s="1"/>
  <c r="U176" i="2" s="1"/>
  <c r="Y176" i="2" s="1"/>
  <c r="I185" i="2"/>
  <c r="M185" i="2" s="1"/>
  <c r="Q185" i="2" s="1"/>
  <c r="U185" i="2" s="1"/>
  <c r="Y185" i="2" s="1"/>
  <c r="M186" i="2"/>
  <c r="Q186" i="2" s="1"/>
  <c r="U186" i="2" s="1"/>
  <c r="Y186" i="2" s="1"/>
  <c r="J188" i="2"/>
  <c r="N188" i="2" s="1"/>
  <c r="R188" i="2" s="1"/>
  <c r="V188" i="2" s="1"/>
  <c r="Z188" i="2" s="1"/>
  <c r="N189" i="2"/>
  <c r="R189" i="2" s="1"/>
  <c r="V189" i="2" s="1"/>
  <c r="Z189" i="2" s="1"/>
  <c r="J194" i="2"/>
  <c r="N194" i="2" s="1"/>
  <c r="R194" i="2" s="1"/>
  <c r="V194" i="2" s="1"/>
  <c r="Z194" i="2" s="1"/>
  <c r="N195" i="2"/>
  <c r="R195" i="2" s="1"/>
  <c r="V195" i="2" s="1"/>
  <c r="Z195" i="2" s="1"/>
  <c r="I238" i="2"/>
  <c r="M238" i="2" s="1"/>
  <c r="Q238" i="2" s="1"/>
  <c r="U238" i="2" s="1"/>
  <c r="Y238" i="2" s="1"/>
  <c r="M239" i="2"/>
  <c r="Q239" i="2" s="1"/>
  <c r="U239" i="2" s="1"/>
  <c r="Y239" i="2" s="1"/>
  <c r="I244" i="2"/>
  <c r="M244" i="2" s="1"/>
  <c r="Q244" i="2" s="1"/>
  <c r="U244" i="2" s="1"/>
  <c r="Y244" i="2" s="1"/>
  <c r="M245" i="2"/>
  <c r="Q245" i="2" s="1"/>
  <c r="U245" i="2" s="1"/>
  <c r="Y245" i="2" s="1"/>
  <c r="I274" i="2"/>
  <c r="M274" i="2" s="1"/>
  <c r="Q274" i="2" s="1"/>
  <c r="U274" i="2" s="1"/>
  <c r="Y274" i="2" s="1"/>
  <c r="M275" i="2"/>
  <c r="Q275" i="2" s="1"/>
  <c r="U275" i="2" s="1"/>
  <c r="Y275" i="2" s="1"/>
  <c r="J277" i="2"/>
  <c r="N277" i="2" s="1"/>
  <c r="R277" i="2" s="1"/>
  <c r="V277" i="2" s="1"/>
  <c r="Z277" i="2" s="1"/>
  <c r="N278" i="2"/>
  <c r="R278" i="2" s="1"/>
  <c r="V278" i="2" s="1"/>
  <c r="Z278" i="2" s="1"/>
  <c r="I293" i="2"/>
  <c r="M294" i="2"/>
  <c r="Q294" i="2" s="1"/>
  <c r="U294" i="2" s="1"/>
  <c r="Y294" i="2" s="1"/>
  <c r="J347" i="2"/>
  <c r="N348" i="2"/>
  <c r="R348" i="2" s="1"/>
  <c r="V348" i="2" s="1"/>
  <c r="Z348" i="2" s="1"/>
  <c r="J371" i="2"/>
  <c r="N372" i="2"/>
  <c r="R372" i="2" s="1"/>
  <c r="V372" i="2" s="1"/>
  <c r="Z372" i="2" s="1"/>
  <c r="J382" i="2"/>
  <c r="N382" i="2" s="1"/>
  <c r="R382" i="2" s="1"/>
  <c r="V382" i="2" s="1"/>
  <c r="Z382" i="2" s="1"/>
  <c r="N383" i="2"/>
  <c r="R383" i="2" s="1"/>
  <c r="V383" i="2" s="1"/>
  <c r="Z383" i="2" s="1"/>
  <c r="J394" i="2"/>
  <c r="N395" i="2"/>
  <c r="R395" i="2" s="1"/>
  <c r="V395" i="2" s="1"/>
  <c r="Z395" i="2" s="1"/>
  <c r="J419" i="2"/>
  <c r="N420" i="2"/>
  <c r="R420" i="2" s="1"/>
  <c r="V420" i="2" s="1"/>
  <c r="Z420" i="2" s="1"/>
  <c r="J428" i="2"/>
  <c r="N428" i="2" s="1"/>
  <c r="R428" i="2" s="1"/>
  <c r="V428" i="2" s="1"/>
  <c r="Z428" i="2" s="1"/>
  <c r="N429" i="2"/>
  <c r="R429" i="2" s="1"/>
  <c r="V429" i="2" s="1"/>
  <c r="Z429" i="2" s="1"/>
  <c r="J457" i="2"/>
  <c r="N458" i="2"/>
  <c r="R458" i="2" s="1"/>
  <c r="V458" i="2" s="1"/>
  <c r="Z458" i="2" s="1"/>
  <c r="J491" i="2"/>
  <c r="N492" i="2"/>
  <c r="R492" i="2" s="1"/>
  <c r="V492" i="2" s="1"/>
  <c r="Z492" i="2" s="1"/>
  <c r="I523" i="2"/>
  <c r="M524" i="2"/>
  <c r="Q524" i="2" s="1"/>
  <c r="U524" i="2" s="1"/>
  <c r="Y524" i="2" s="1"/>
  <c r="J530" i="2"/>
  <c r="N530" i="2" s="1"/>
  <c r="R530" i="2" s="1"/>
  <c r="V530" i="2" s="1"/>
  <c r="Z530" i="2" s="1"/>
  <c r="N531" i="2"/>
  <c r="R531" i="2" s="1"/>
  <c r="V531" i="2" s="1"/>
  <c r="Z531" i="2" s="1"/>
  <c r="I565" i="2"/>
  <c r="M566" i="2"/>
  <c r="Q566" i="2" s="1"/>
  <c r="U566" i="2" s="1"/>
  <c r="Y566" i="2" s="1"/>
  <c r="I576" i="2"/>
  <c r="M577" i="2"/>
  <c r="Q577" i="2" s="1"/>
  <c r="U577" i="2" s="1"/>
  <c r="Y577" i="2" s="1"/>
  <c r="I583" i="2"/>
  <c r="M583" i="2" s="1"/>
  <c r="Q583" i="2" s="1"/>
  <c r="U583" i="2" s="1"/>
  <c r="Y583" i="2" s="1"/>
  <c r="M584" i="2"/>
  <c r="Q584" i="2" s="1"/>
  <c r="U584" i="2" s="1"/>
  <c r="Y584" i="2" s="1"/>
  <c r="I609" i="2"/>
  <c r="M609" i="2" s="1"/>
  <c r="Q609" i="2" s="1"/>
  <c r="U609" i="2" s="1"/>
  <c r="Y609" i="2" s="1"/>
  <c r="M610" i="2"/>
  <c r="Q610" i="2" s="1"/>
  <c r="U610" i="2" s="1"/>
  <c r="Y610" i="2" s="1"/>
  <c r="J609" i="2"/>
  <c r="N609" i="2" s="1"/>
  <c r="R609" i="2" s="1"/>
  <c r="V609" i="2" s="1"/>
  <c r="Z609" i="2" s="1"/>
  <c r="N610" i="2"/>
  <c r="R610" i="2" s="1"/>
  <c r="V610" i="2" s="1"/>
  <c r="Z610" i="2" s="1"/>
  <c r="J314" i="2"/>
  <c r="N314" i="2" s="1"/>
  <c r="R314" i="2" s="1"/>
  <c r="V314" i="2" s="1"/>
  <c r="Z314" i="2" s="1"/>
  <c r="N315" i="2"/>
  <c r="R315" i="2" s="1"/>
  <c r="V315" i="2" s="1"/>
  <c r="Z315" i="2" s="1"/>
  <c r="J52" i="2"/>
  <c r="N52" i="2" s="1"/>
  <c r="R52" i="2" s="1"/>
  <c r="V52" i="2" s="1"/>
  <c r="Z52" i="2" s="1"/>
  <c r="N53" i="2"/>
  <c r="R53" i="2" s="1"/>
  <c r="V53" i="2" s="1"/>
  <c r="Z53" i="2" s="1"/>
  <c r="J58" i="2"/>
  <c r="N58" i="2" s="1"/>
  <c r="R58" i="2" s="1"/>
  <c r="V58" i="2" s="1"/>
  <c r="Z58" i="2" s="1"/>
  <c r="N59" i="2"/>
  <c r="R59" i="2" s="1"/>
  <c r="V59" i="2" s="1"/>
  <c r="Z59" i="2" s="1"/>
  <c r="J126" i="2"/>
  <c r="N127" i="2"/>
  <c r="R127" i="2" s="1"/>
  <c r="V127" i="2" s="1"/>
  <c r="Z127" i="2" s="1"/>
  <c r="J135" i="2"/>
  <c r="N135" i="2" s="1"/>
  <c r="R135" i="2" s="1"/>
  <c r="V135" i="2" s="1"/>
  <c r="Z135" i="2" s="1"/>
  <c r="N136" i="2"/>
  <c r="R136" i="2" s="1"/>
  <c r="V136" i="2" s="1"/>
  <c r="Z136" i="2" s="1"/>
  <c r="J145" i="2"/>
  <c r="N145" i="2" s="1"/>
  <c r="R145" i="2" s="1"/>
  <c r="V145" i="2" s="1"/>
  <c r="Z145" i="2" s="1"/>
  <c r="N146" i="2"/>
  <c r="R146" i="2" s="1"/>
  <c r="V146" i="2" s="1"/>
  <c r="Z146" i="2" s="1"/>
  <c r="J175" i="2"/>
  <c r="N176" i="2"/>
  <c r="R176" i="2" s="1"/>
  <c r="V176" i="2" s="1"/>
  <c r="Z176" i="2" s="1"/>
  <c r="I188" i="2"/>
  <c r="M188" i="2" s="1"/>
  <c r="Q188" i="2" s="1"/>
  <c r="U188" i="2" s="1"/>
  <c r="Y188" i="2" s="1"/>
  <c r="M189" i="2"/>
  <c r="Q189" i="2" s="1"/>
  <c r="U189" i="2" s="1"/>
  <c r="Y189" i="2" s="1"/>
  <c r="J191" i="2"/>
  <c r="N191" i="2" s="1"/>
  <c r="R191" i="2" s="1"/>
  <c r="V191" i="2" s="1"/>
  <c r="Z191" i="2" s="1"/>
  <c r="N192" i="2"/>
  <c r="R192" i="2" s="1"/>
  <c r="V192" i="2" s="1"/>
  <c r="Z192" i="2" s="1"/>
  <c r="J197" i="2"/>
  <c r="N197" i="2" s="1"/>
  <c r="R197" i="2" s="1"/>
  <c r="V197" i="2" s="1"/>
  <c r="Z197" i="2" s="1"/>
  <c r="N198" i="2"/>
  <c r="R198" i="2" s="1"/>
  <c r="V198" i="2" s="1"/>
  <c r="Z198" i="2" s="1"/>
  <c r="J238" i="2"/>
  <c r="N238" i="2" s="1"/>
  <c r="R238" i="2" s="1"/>
  <c r="V238" i="2" s="1"/>
  <c r="Z238" i="2" s="1"/>
  <c r="N239" i="2"/>
  <c r="R239" i="2" s="1"/>
  <c r="V239" i="2" s="1"/>
  <c r="Z239" i="2" s="1"/>
  <c r="J244" i="2"/>
  <c r="N244" i="2" s="1"/>
  <c r="R244" i="2" s="1"/>
  <c r="V244" i="2" s="1"/>
  <c r="Z244" i="2" s="1"/>
  <c r="N245" i="2"/>
  <c r="R245" i="2" s="1"/>
  <c r="V245" i="2" s="1"/>
  <c r="Z245" i="2" s="1"/>
  <c r="J274" i="2"/>
  <c r="N274" i="2" s="1"/>
  <c r="R274" i="2" s="1"/>
  <c r="V274" i="2" s="1"/>
  <c r="Z274" i="2" s="1"/>
  <c r="N275" i="2"/>
  <c r="R275" i="2" s="1"/>
  <c r="V275" i="2" s="1"/>
  <c r="Z275" i="2" s="1"/>
  <c r="J280" i="2"/>
  <c r="N280" i="2" s="1"/>
  <c r="R280" i="2" s="1"/>
  <c r="V280" i="2" s="1"/>
  <c r="Z280" i="2" s="1"/>
  <c r="N281" i="2"/>
  <c r="R281" i="2" s="1"/>
  <c r="V281" i="2" s="1"/>
  <c r="Z281" i="2" s="1"/>
  <c r="J293" i="2"/>
  <c r="N294" i="2"/>
  <c r="R294" i="2" s="1"/>
  <c r="V294" i="2" s="1"/>
  <c r="Z294" i="2" s="1"/>
  <c r="I366" i="2"/>
  <c r="M367" i="2"/>
  <c r="Q367" i="2" s="1"/>
  <c r="U367" i="2" s="1"/>
  <c r="Y367" i="2" s="1"/>
  <c r="I379" i="2"/>
  <c r="M379" i="2" s="1"/>
  <c r="Q379" i="2" s="1"/>
  <c r="U379" i="2" s="1"/>
  <c r="Y379" i="2" s="1"/>
  <c r="M380" i="2"/>
  <c r="Q380" i="2" s="1"/>
  <c r="U380" i="2" s="1"/>
  <c r="Y380" i="2" s="1"/>
  <c r="I388" i="2"/>
  <c r="M389" i="2"/>
  <c r="Q389" i="2" s="1"/>
  <c r="U389" i="2" s="1"/>
  <c r="Y389" i="2" s="1"/>
  <c r="I403" i="2"/>
  <c r="M404" i="2"/>
  <c r="Q404" i="2" s="1"/>
  <c r="U404" i="2" s="1"/>
  <c r="Y404" i="2" s="1"/>
  <c r="I425" i="2"/>
  <c r="M425" i="2" s="1"/>
  <c r="Q425" i="2" s="1"/>
  <c r="U425" i="2" s="1"/>
  <c r="Y425" i="2" s="1"/>
  <c r="M426" i="2"/>
  <c r="Q426" i="2" s="1"/>
  <c r="U426" i="2" s="1"/>
  <c r="Y426" i="2" s="1"/>
  <c r="I441" i="2"/>
  <c r="M441" i="2" s="1"/>
  <c r="Q441" i="2" s="1"/>
  <c r="U441" i="2" s="1"/>
  <c r="Y441" i="2" s="1"/>
  <c r="M442" i="2"/>
  <c r="Q442" i="2" s="1"/>
  <c r="U442" i="2" s="1"/>
  <c r="Y442" i="2" s="1"/>
  <c r="I466" i="2"/>
  <c r="M466" i="2" s="1"/>
  <c r="Q466" i="2" s="1"/>
  <c r="U466" i="2" s="1"/>
  <c r="Y466" i="2" s="1"/>
  <c r="M467" i="2"/>
  <c r="Q467" i="2" s="1"/>
  <c r="U467" i="2" s="1"/>
  <c r="Y467" i="2" s="1"/>
  <c r="J523" i="2"/>
  <c r="N524" i="2"/>
  <c r="R524" i="2" s="1"/>
  <c r="V524" i="2" s="1"/>
  <c r="Z524" i="2" s="1"/>
  <c r="J533" i="2"/>
  <c r="N533" i="2" s="1"/>
  <c r="R533" i="2" s="1"/>
  <c r="V533" i="2" s="1"/>
  <c r="Z533" i="2" s="1"/>
  <c r="N534" i="2"/>
  <c r="R534" i="2" s="1"/>
  <c r="V534" i="2" s="1"/>
  <c r="Z534" i="2" s="1"/>
  <c r="J565" i="2"/>
  <c r="N566" i="2"/>
  <c r="R566" i="2" s="1"/>
  <c r="V566" i="2" s="1"/>
  <c r="Z566" i="2" s="1"/>
  <c r="J576" i="2"/>
  <c r="N577" i="2"/>
  <c r="R577" i="2" s="1"/>
  <c r="V577" i="2" s="1"/>
  <c r="Z577" i="2" s="1"/>
  <c r="J583" i="2"/>
  <c r="N583" i="2" s="1"/>
  <c r="R583" i="2" s="1"/>
  <c r="V583" i="2" s="1"/>
  <c r="Z583" i="2" s="1"/>
  <c r="N584" i="2"/>
  <c r="R584" i="2" s="1"/>
  <c r="V584" i="2" s="1"/>
  <c r="Z584" i="2" s="1"/>
  <c r="J647" i="2"/>
  <c r="N648" i="2"/>
  <c r="R648" i="2" s="1"/>
  <c r="V648" i="2" s="1"/>
  <c r="Z648" i="2" s="1"/>
  <c r="I589" i="2"/>
  <c r="M590" i="2"/>
  <c r="Q590" i="2" s="1"/>
  <c r="U590" i="2" s="1"/>
  <c r="Y590" i="2" s="1"/>
  <c r="I49" i="2"/>
  <c r="M49" i="2" s="1"/>
  <c r="Q49" i="2" s="1"/>
  <c r="U49" i="2" s="1"/>
  <c r="Y49" i="2" s="1"/>
  <c r="M50" i="2"/>
  <c r="Q50" i="2" s="1"/>
  <c r="U50" i="2" s="1"/>
  <c r="Y50" i="2" s="1"/>
  <c r="I55" i="2"/>
  <c r="M55" i="2" s="1"/>
  <c r="Q55" i="2" s="1"/>
  <c r="U55" i="2" s="1"/>
  <c r="Y55" i="2" s="1"/>
  <c r="M56" i="2"/>
  <c r="Q56" i="2" s="1"/>
  <c r="U56" i="2" s="1"/>
  <c r="Y56" i="2" s="1"/>
  <c r="I82" i="2"/>
  <c r="M82" i="2" s="1"/>
  <c r="Q82" i="2" s="1"/>
  <c r="U82" i="2" s="1"/>
  <c r="Y82" i="2" s="1"/>
  <c r="M83" i="2"/>
  <c r="Q83" i="2" s="1"/>
  <c r="U83" i="2" s="1"/>
  <c r="Y83" i="2" s="1"/>
  <c r="I113" i="2"/>
  <c r="M113" i="2" s="1"/>
  <c r="Q113" i="2" s="1"/>
  <c r="U113" i="2" s="1"/>
  <c r="Y113" i="2" s="1"/>
  <c r="M114" i="2"/>
  <c r="Q114" i="2" s="1"/>
  <c r="U114" i="2" s="1"/>
  <c r="Y114" i="2" s="1"/>
  <c r="I132" i="2"/>
  <c r="M132" i="2" s="1"/>
  <c r="Q132" i="2" s="1"/>
  <c r="U132" i="2" s="1"/>
  <c r="Y132" i="2" s="1"/>
  <c r="M133" i="2"/>
  <c r="Q133" i="2" s="1"/>
  <c r="U133" i="2" s="1"/>
  <c r="Y133" i="2" s="1"/>
  <c r="I142" i="2"/>
  <c r="M142" i="2" s="1"/>
  <c r="Q142" i="2" s="1"/>
  <c r="U142" i="2" s="1"/>
  <c r="Y142" i="2" s="1"/>
  <c r="M143" i="2"/>
  <c r="Q143" i="2" s="1"/>
  <c r="U143" i="2" s="1"/>
  <c r="Y143" i="2" s="1"/>
  <c r="I151" i="2"/>
  <c r="M152" i="2"/>
  <c r="Q152" i="2" s="1"/>
  <c r="U152" i="2" s="1"/>
  <c r="Y152" i="2" s="1"/>
  <c r="I182" i="2"/>
  <c r="M182" i="2" s="1"/>
  <c r="Q182" i="2" s="1"/>
  <c r="U182" i="2" s="1"/>
  <c r="Y182" i="2" s="1"/>
  <c r="M183" i="2"/>
  <c r="Q183" i="2" s="1"/>
  <c r="U183" i="2" s="1"/>
  <c r="Y183" i="2" s="1"/>
  <c r="I191" i="2"/>
  <c r="M191" i="2" s="1"/>
  <c r="Q191" i="2" s="1"/>
  <c r="U191" i="2" s="1"/>
  <c r="Y191" i="2" s="1"/>
  <c r="M192" i="2"/>
  <c r="Q192" i="2" s="1"/>
  <c r="U192" i="2" s="1"/>
  <c r="Y192" i="2" s="1"/>
  <c r="I194" i="2"/>
  <c r="M194" i="2" s="1"/>
  <c r="Q194" i="2" s="1"/>
  <c r="U194" i="2" s="1"/>
  <c r="Y194" i="2" s="1"/>
  <c r="M195" i="2"/>
  <c r="Q195" i="2" s="1"/>
  <c r="U195" i="2" s="1"/>
  <c r="Y195" i="2" s="1"/>
  <c r="I226" i="2"/>
  <c r="M227" i="2"/>
  <c r="Q227" i="2" s="1"/>
  <c r="U227" i="2" s="1"/>
  <c r="Y227" i="2" s="1"/>
  <c r="I241" i="2"/>
  <c r="M241" i="2" s="1"/>
  <c r="Q241" i="2" s="1"/>
  <c r="U241" i="2" s="1"/>
  <c r="Y241" i="2" s="1"/>
  <c r="M242" i="2"/>
  <c r="Q242" i="2" s="1"/>
  <c r="U242" i="2" s="1"/>
  <c r="Y242" i="2" s="1"/>
  <c r="I255" i="2"/>
  <c r="M255" i="2" s="1"/>
  <c r="Q255" i="2" s="1"/>
  <c r="U255" i="2" s="1"/>
  <c r="Y255" i="2" s="1"/>
  <c r="M256" i="2"/>
  <c r="Q256" i="2" s="1"/>
  <c r="U256" i="2" s="1"/>
  <c r="Y256" i="2" s="1"/>
  <c r="J255" i="2"/>
  <c r="N255" i="2" s="1"/>
  <c r="R255" i="2" s="1"/>
  <c r="V255" i="2" s="1"/>
  <c r="Z255" i="2" s="1"/>
  <c r="N256" i="2"/>
  <c r="R256" i="2" s="1"/>
  <c r="V256" i="2" s="1"/>
  <c r="Z256" i="2" s="1"/>
  <c r="I266" i="2"/>
  <c r="M266" i="2" s="1"/>
  <c r="Q266" i="2" s="1"/>
  <c r="U266" i="2" s="1"/>
  <c r="Y266" i="2" s="1"/>
  <c r="M267" i="2"/>
  <c r="Q267" i="2" s="1"/>
  <c r="U267" i="2" s="1"/>
  <c r="Y267" i="2" s="1"/>
  <c r="I277" i="2"/>
  <c r="M277" i="2" s="1"/>
  <c r="Q277" i="2" s="1"/>
  <c r="U277" i="2" s="1"/>
  <c r="Y277" i="2" s="1"/>
  <c r="M278" i="2"/>
  <c r="Q278" i="2" s="1"/>
  <c r="U278" i="2" s="1"/>
  <c r="Y278" i="2" s="1"/>
  <c r="I288" i="2"/>
  <c r="M289" i="2"/>
  <c r="Q289" i="2" s="1"/>
  <c r="U289" i="2" s="1"/>
  <c r="Y289" i="2" s="1"/>
  <c r="I311" i="2"/>
  <c r="M311" i="2" s="1"/>
  <c r="Q311" i="2" s="1"/>
  <c r="U311" i="2" s="1"/>
  <c r="Y311" i="2" s="1"/>
  <c r="M312" i="2"/>
  <c r="Q312" i="2" s="1"/>
  <c r="U312" i="2" s="1"/>
  <c r="Y312" i="2" s="1"/>
  <c r="I324" i="2"/>
  <c r="M325" i="2"/>
  <c r="Q325" i="2" s="1"/>
  <c r="U325" i="2" s="1"/>
  <c r="Y325" i="2" s="1"/>
  <c r="J366" i="2"/>
  <c r="N367" i="2"/>
  <c r="R367" i="2" s="1"/>
  <c r="V367" i="2" s="1"/>
  <c r="Z367" i="2" s="1"/>
  <c r="J379" i="2"/>
  <c r="N379" i="2" s="1"/>
  <c r="R379" i="2" s="1"/>
  <c r="V379" i="2" s="1"/>
  <c r="Z379" i="2" s="1"/>
  <c r="N380" i="2"/>
  <c r="R380" i="2" s="1"/>
  <c r="V380" i="2" s="1"/>
  <c r="Z380" i="2" s="1"/>
  <c r="J388" i="2"/>
  <c r="N389" i="2"/>
  <c r="R389" i="2" s="1"/>
  <c r="V389" i="2" s="1"/>
  <c r="Z389" i="2" s="1"/>
  <c r="J403" i="2"/>
  <c r="N404" i="2"/>
  <c r="R404" i="2" s="1"/>
  <c r="V404" i="2" s="1"/>
  <c r="Z404" i="2" s="1"/>
  <c r="J425" i="2"/>
  <c r="N425" i="2" s="1"/>
  <c r="R425" i="2" s="1"/>
  <c r="V425" i="2" s="1"/>
  <c r="Z425" i="2" s="1"/>
  <c r="N426" i="2"/>
  <c r="R426" i="2" s="1"/>
  <c r="V426" i="2" s="1"/>
  <c r="Z426" i="2" s="1"/>
  <c r="J441" i="2"/>
  <c r="N441" i="2" s="1"/>
  <c r="R441" i="2" s="1"/>
  <c r="V441" i="2" s="1"/>
  <c r="Z441" i="2" s="1"/>
  <c r="N442" i="2"/>
  <c r="R442" i="2" s="1"/>
  <c r="V442" i="2" s="1"/>
  <c r="Z442" i="2" s="1"/>
  <c r="J466" i="2"/>
  <c r="N466" i="2" s="1"/>
  <c r="R466" i="2" s="1"/>
  <c r="V466" i="2" s="1"/>
  <c r="Z466" i="2" s="1"/>
  <c r="N467" i="2"/>
  <c r="R467" i="2" s="1"/>
  <c r="V467" i="2" s="1"/>
  <c r="Z467" i="2" s="1"/>
  <c r="I518" i="2"/>
  <c r="M519" i="2"/>
  <c r="Q519" i="2" s="1"/>
  <c r="U519" i="2" s="1"/>
  <c r="Y519" i="2" s="1"/>
  <c r="I530" i="2"/>
  <c r="M530" i="2" s="1"/>
  <c r="Q530" i="2" s="1"/>
  <c r="U530" i="2" s="1"/>
  <c r="Y530" i="2" s="1"/>
  <c r="M531" i="2"/>
  <c r="Q531" i="2" s="1"/>
  <c r="U531" i="2" s="1"/>
  <c r="Y531" i="2" s="1"/>
  <c r="I570" i="2"/>
  <c r="M571" i="2"/>
  <c r="Q571" i="2" s="1"/>
  <c r="U571" i="2" s="1"/>
  <c r="Y571" i="2" s="1"/>
  <c r="I580" i="2"/>
  <c r="M580" i="2" s="1"/>
  <c r="Q580" i="2" s="1"/>
  <c r="U580" i="2" s="1"/>
  <c r="Y580" i="2" s="1"/>
  <c r="M581" i="2"/>
  <c r="Q581" i="2" s="1"/>
  <c r="U581" i="2" s="1"/>
  <c r="Y581" i="2" s="1"/>
  <c r="I637" i="2"/>
  <c r="M638" i="2"/>
  <c r="Q638" i="2" s="1"/>
  <c r="U638" i="2" s="1"/>
  <c r="Y638" i="2" s="1"/>
  <c r="I647" i="2"/>
  <c r="M648" i="2"/>
  <c r="Q648" i="2" s="1"/>
  <c r="U648" i="2" s="1"/>
  <c r="Y648" i="2" s="1"/>
  <c r="I658" i="2"/>
  <c r="M659" i="2"/>
  <c r="Q659" i="2" s="1"/>
  <c r="U659" i="2" s="1"/>
  <c r="Y659" i="2" s="1"/>
  <c r="J589" i="2"/>
  <c r="N590" i="2"/>
  <c r="R590" i="2" s="1"/>
  <c r="V590" i="2" s="1"/>
  <c r="Z590" i="2" s="1"/>
  <c r="J49" i="2"/>
  <c r="N49" i="2" s="1"/>
  <c r="R49" i="2" s="1"/>
  <c r="V49" i="2" s="1"/>
  <c r="Z49" i="2" s="1"/>
  <c r="N50" i="2"/>
  <c r="R50" i="2" s="1"/>
  <c r="V50" i="2" s="1"/>
  <c r="Z50" i="2" s="1"/>
  <c r="J55" i="2"/>
  <c r="N55" i="2" s="1"/>
  <c r="R55" i="2" s="1"/>
  <c r="V55" i="2" s="1"/>
  <c r="Z55" i="2" s="1"/>
  <c r="N56" i="2"/>
  <c r="R56" i="2" s="1"/>
  <c r="V56" i="2" s="1"/>
  <c r="Z56" i="2" s="1"/>
  <c r="J82" i="2"/>
  <c r="N82" i="2" s="1"/>
  <c r="R82" i="2" s="1"/>
  <c r="V82" i="2" s="1"/>
  <c r="Z82" i="2" s="1"/>
  <c r="N83" i="2"/>
  <c r="R83" i="2" s="1"/>
  <c r="V83" i="2" s="1"/>
  <c r="Z83" i="2" s="1"/>
  <c r="J113" i="2"/>
  <c r="N113" i="2" s="1"/>
  <c r="R113" i="2" s="1"/>
  <c r="V113" i="2" s="1"/>
  <c r="Z113" i="2" s="1"/>
  <c r="N114" i="2"/>
  <c r="R114" i="2" s="1"/>
  <c r="V114" i="2" s="1"/>
  <c r="Z114" i="2" s="1"/>
  <c r="J132" i="2"/>
  <c r="N132" i="2" s="1"/>
  <c r="R132" i="2" s="1"/>
  <c r="V132" i="2" s="1"/>
  <c r="Z132" i="2" s="1"/>
  <c r="N133" i="2"/>
  <c r="R133" i="2" s="1"/>
  <c r="V133" i="2" s="1"/>
  <c r="Z133" i="2" s="1"/>
  <c r="I145" i="2"/>
  <c r="M145" i="2" s="1"/>
  <c r="Q145" i="2" s="1"/>
  <c r="U145" i="2" s="1"/>
  <c r="Y145" i="2" s="1"/>
  <c r="M146" i="2"/>
  <c r="Q146" i="2" s="1"/>
  <c r="U146" i="2" s="1"/>
  <c r="Y146" i="2" s="1"/>
  <c r="J151" i="2"/>
  <c r="N151" i="2" s="1"/>
  <c r="R151" i="2" s="1"/>
  <c r="V151" i="2" s="1"/>
  <c r="Z151" i="2" s="1"/>
  <c r="N152" i="2"/>
  <c r="R152" i="2" s="1"/>
  <c r="V152" i="2" s="1"/>
  <c r="Z152" i="2" s="1"/>
  <c r="J182" i="2"/>
  <c r="N182" i="2" s="1"/>
  <c r="R182" i="2" s="1"/>
  <c r="V182" i="2" s="1"/>
  <c r="Z182" i="2" s="1"/>
  <c r="N183" i="2"/>
  <c r="R183" i="2" s="1"/>
  <c r="V183" i="2" s="1"/>
  <c r="Z183" i="2" s="1"/>
  <c r="J185" i="2"/>
  <c r="N185" i="2" s="1"/>
  <c r="R185" i="2" s="1"/>
  <c r="V185" i="2" s="1"/>
  <c r="Z185" i="2" s="1"/>
  <c r="N186" i="2"/>
  <c r="R186" i="2" s="1"/>
  <c r="V186" i="2" s="1"/>
  <c r="Z186" i="2" s="1"/>
  <c r="I197" i="2"/>
  <c r="M197" i="2" s="1"/>
  <c r="Q197" i="2" s="1"/>
  <c r="U197" i="2" s="1"/>
  <c r="Y197" i="2" s="1"/>
  <c r="M198" i="2"/>
  <c r="Q198" i="2" s="1"/>
  <c r="U198" i="2" s="1"/>
  <c r="Y198" i="2" s="1"/>
  <c r="J226" i="2"/>
  <c r="N227" i="2"/>
  <c r="R227" i="2" s="1"/>
  <c r="V227" i="2" s="1"/>
  <c r="Z227" i="2" s="1"/>
  <c r="J241" i="2"/>
  <c r="N241" i="2" s="1"/>
  <c r="R241" i="2" s="1"/>
  <c r="V241" i="2" s="1"/>
  <c r="Z241" i="2" s="1"/>
  <c r="N242" i="2"/>
  <c r="R242" i="2" s="1"/>
  <c r="V242" i="2" s="1"/>
  <c r="Z242" i="2" s="1"/>
  <c r="I258" i="2"/>
  <c r="M258" i="2" s="1"/>
  <c r="Q258" i="2" s="1"/>
  <c r="U258" i="2" s="1"/>
  <c r="Y258" i="2" s="1"/>
  <c r="M259" i="2"/>
  <c r="Q259" i="2" s="1"/>
  <c r="U259" i="2" s="1"/>
  <c r="Y259" i="2" s="1"/>
  <c r="J258" i="2"/>
  <c r="N258" i="2" s="1"/>
  <c r="R258" i="2" s="1"/>
  <c r="V258" i="2" s="1"/>
  <c r="Z258" i="2" s="1"/>
  <c r="N259" i="2"/>
  <c r="R259" i="2" s="1"/>
  <c r="V259" i="2" s="1"/>
  <c r="Z259" i="2" s="1"/>
  <c r="J266" i="2"/>
  <c r="N266" i="2" s="1"/>
  <c r="R266" i="2" s="1"/>
  <c r="V266" i="2" s="1"/>
  <c r="Z266" i="2" s="1"/>
  <c r="N267" i="2"/>
  <c r="R267" i="2" s="1"/>
  <c r="V267" i="2" s="1"/>
  <c r="Z267" i="2" s="1"/>
  <c r="I280" i="2"/>
  <c r="M280" i="2" s="1"/>
  <c r="Q280" i="2" s="1"/>
  <c r="U280" i="2" s="1"/>
  <c r="Y280" i="2" s="1"/>
  <c r="M281" i="2"/>
  <c r="Q281" i="2" s="1"/>
  <c r="U281" i="2" s="1"/>
  <c r="Y281" i="2" s="1"/>
  <c r="J288" i="2"/>
  <c r="N289" i="2"/>
  <c r="R289" i="2" s="1"/>
  <c r="V289" i="2" s="1"/>
  <c r="Z289" i="2" s="1"/>
  <c r="J311" i="2"/>
  <c r="N311" i="2" s="1"/>
  <c r="R311" i="2" s="1"/>
  <c r="V311" i="2" s="1"/>
  <c r="Z311" i="2" s="1"/>
  <c r="N312" i="2"/>
  <c r="R312" i="2" s="1"/>
  <c r="V312" i="2" s="1"/>
  <c r="Z312" i="2" s="1"/>
  <c r="J324" i="2"/>
  <c r="N325" i="2"/>
  <c r="R325" i="2" s="1"/>
  <c r="V325" i="2" s="1"/>
  <c r="Z325" i="2" s="1"/>
  <c r="I371" i="2"/>
  <c r="M372" i="2"/>
  <c r="Q372" i="2" s="1"/>
  <c r="U372" i="2" s="1"/>
  <c r="Y372" i="2" s="1"/>
  <c r="I382" i="2"/>
  <c r="M382" i="2" s="1"/>
  <c r="Q382" i="2" s="1"/>
  <c r="U382" i="2" s="1"/>
  <c r="Y382" i="2" s="1"/>
  <c r="M383" i="2"/>
  <c r="Q383" i="2" s="1"/>
  <c r="U383" i="2" s="1"/>
  <c r="Y383" i="2" s="1"/>
  <c r="I394" i="2"/>
  <c r="M395" i="2"/>
  <c r="Q395" i="2" s="1"/>
  <c r="U395" i="2" s="1"/>
  <c r="Y395" i="2" s="1"/>
  <c r="I419" i="2"/>
  <c r="M420" i="2"/>
  <c r="Q420" i="2" s="1"/>
  <c r="U420" i="2" s="1"/>
  <c r="Y420" i="2" s="1"/>
  <c r="I428" i="2"/>
  <c r="M428" i="2" s="1"/>
  <c r="Q428" i="2" s="1"/>
  <c r="U428" i="2" s="1"/>
  <c r="Y428" i="2" s="1"/>
  <c r="M429" i="2"/>
  <c r="Q429" i="2" s="1"/>
  <c r="U429" i="2" s="1"/>
  <c r="Y429" i="2" s="1"/>
  <c r="I457" i="2"/>
  <c r="M458" i="2"/>
  <c r="Q458" i="2" s="1"/>
  <c r="U458" i="2" s="1"/>
  <c r="Y458" i="2" s="1"/>
  <c r="I491" i="2"/>
  <c r="M492" i="2"/>
  <c r="Q492" i="2" s="1"/>
  <c r="U492" i="2" s="1"/>
  <c r="Y492" i="2" s="1"/>
  <c r="J518" i="2"/>
  <c r="N519" i="2"/>
  <c r="R519" i="2" s="1"/>
  <c r="V519" i="2" s="1"/>
  <c r="Z519" i="2" s="1"/>
  <c r="I533" i="2"/>
  <c r="M533" i="2" s="1"/>
  <c r="Q533" i="2" s="1"/>
  <c r="U533" i="2" s="1"/>
  <c r="Y533" i="2" s="1"/>
  <c r="M534" i="2"/>
  <c r="Q534" i="2" s="1"/>
  <c r="U534" i="2" s="1"/>
  <c r="Y534" i="2" s="1"/>
  <c r="J570" i="2"/>
  <c r="N571" i="2"/>
  <c r="R571" i="2" s="1"/>
  <c r="V571" i="2" s="1"/>
  <c r="Z571" i="2" s="1"/>
  <c r="J580" i="2"/>
  <c r="N580" i="2" s="1"/>
  <c r="R580" i="2" s="1"/>
  <c r="V580" i="2" s="1"/>
  <c r="Z580" i="2" s="1"/>
  <c r="N581" i="2"/>
  <c r="R581" i="2" s="1"/>
  <c r="V581" i="2" s="1"/>
  <c r="Z581" i="2" s="1"/>
  <c r="J637" i="2"/>
  <c r="N638" i="2"/>
  <c r="R638" i="2" s="1"/>
  <c r="V638" i="2" s="1"/>
  <c r="Z638" i="2" s="1"/>
  <c r="J658" i="2"/>
  <c r="N659" i="2"/>
  <c r="R659" i="2" s="1"/>
  <c r="V659" i="2" s="1"/>
  <c r="Z659" i="2" s="1"/>
  <c r="I21" i="2"/>
  <c r="M22" i="2"/>
  <c r="Q22" i="2" s="1"/>
  <c r="U22" i="2" s="1"/>
  <c r="Y22" i="2" s="1"/>
  <c r="I30" i="2"/>
  <c r="M31" i="2"/>
  <c r="Q31" i="2" s="1"/>
  <c r="U31" i="2" s="1"/>
  <c r="Y31" i="2" s="1"/>
  <c r="J21" i="2"/>
  <c r="N22" i="2"/>
  <c r="R22" i="2" s="1"/>
  <c r="V22" i="2" s="1"/>
  <c r="Z22" i="2" s="1"/>
  <c r="J30" i="2"/>
  <c r="N31" i="2"/>
  <c r="R31" i="2" s="1"/>
  <c r="V31" i="2" s="1"/>
  <c r="Z31" i="2" s="1"/>
  <c r="I26" i="2"/>
  <c r="M27" i="2"/>
  <c r="Q27" i="2" s="1"/>
  <c r="U27" i="2" s="1"/>
  <c r="Y27" i="2" s="1"/>
  <c r="I36" i="2"/>
  <c r="M37" i="2"/>
  <c r="Q37" i="2" s="1"/>
  <c r="U37" i="2" s="1"/>
  <c r="Y37" i="2" s="1"/>
  <c r="J26" i="2"/>
  <c r="N27" i="2"/>
  <c r="R27" i="2" s="1"/>
  <c r="V27" i="2" s="1"/>
  <c r="Z27" i="2" s="1"/>
  <c r="J36" i="2"/>
  <c r="N37" i="2"/>
  <c r="R37" i="2" s="1"/>
  <c r="V37" i="2" s="1"/>
  <c r="Z37" i="2" s="1"/>
  <c r="I627" i="2"/>
  <c r="J627" i="2"/>
  <c r="N627" i="2" s="1"/>
  <c r="R627" i="2" s="1"/>
  <c r="V627" i="2" s="1"/>
  <c r="Z627" i="2" s="1"/>
  <c r="I526" i="2"/>
  <c r="I217" i="2"/>
  <c r="H211" i="3"/>
  <c r="G211" i="3"/>
  <c r="J217" i="2"/>
  <c r="H268" i="3"/>
  <c r="L268" i="3" s="1"/>
  <c r="P268" i="3" s="1"/>
  <c r="T268" i="3" s="1"/>
  <c r="X268" i="3" s="1"/>
  <c r="AB268" i="3" s="1"/>
  <c r="G268" i="3"/>
  <c r="K268" i="3" s="1"/>
  <c r="O268" i="3" s="1"/>
  <c r="S268" i="3" s="1"/>
  <c r="W268" i="3" s="1"/>
  <c r="AA268" i="3" s="1"/>
  <c r="I297" i="2"/>
  <c r="M297" i="2" s="1"/>
  <c r="Q297" i="2" s="1"/>
  <c r="U297" i="2" s="1"/>
  <c r="Y297" i="2" s="1"/>
  <c r="I604" i="2"/>
  <c r="M604" i="2" s="1"/>
  <c r="Q604" i="2" s="1"/>
  <c r="U604" i="2" s="1"/>
  <c r="Y604" i="2" s="1"/>
  <c r="J604" i="2"/>
  <c r="N604" i="2" s="1"/>
  <c r="R604" i="2" s="1"/>
  <c r="V604" i="2" s="1"/>
  <c r="Z604" i="2" s="1"/>
  <c r="I506" i="2"/>
  <c r="M506" i="2" s="1"/>
  <c r="Q506" i="2" s="1"/>
  <c r="U506" i="2" s="1"/>
  <c r="Y506" i="2" s="1"/>
  <c r="I553" i="2"/>
  <c r="M553" i="2" s="1"/>
  <c r="Q553" i="2" s="1"/>
  <c r="U553" i="2" s="1"/>
  <c r="Y553" i="2" s="1"/>
  <c r="J506" i="2"/>
  <c r="N506" i="2" s="1"/>
  <c r="R506" i="2" s="1"/>
  <c r="V506" i="2" s="1"/>
  <c r="Z506" i="2" s="1"/>
  <c r="J261" i="2"/>
  <c r="H153" i="3"/>
  <c r="L153" i="3" s="1"/>
  <c r="P153" i="3" s="1"/>
  <c r="T153" i="3" s="1"/>
  <c r="X153" i="3" s="1"/>
  <c r="AB153" i="3" s="1"/>
  <c r="G166" i="3"/>
  <c r="K166" i="3" s="1"/>
  <c r="O166" i="3" s="1"/>
  <c r="S166" i="3" s="1"/>
  <c r="W166" i="3" s="1"/>
  <c r="AA166" i="3" s="1"/>
  <c r="H276" i="3"/>
  <c r="L276" i="3" s="1"/>
  <c r="P276" i="3" s="1"/>
  <c r="T276" i="3" s="1"/>
  <c r="X276" i="3" s="1"/>
  <c r="AB276" i="3" s="1"/>
  <c r="I436" i="2"/>
  <c r="M436" i="2" s="1"/>
  <c r="Q436" i="2" s="1"/>
  <c r="U436" i="2" s="1"/>
  <c r="Y436" i="2" s="1"/>
  <c r="H358" i="3"/>
  <c r="L358" i="3" s="1"/>
  <c r="P358" i="3" s="1"/>
  <c r="T358" i="3" s="1"/>
  <c r="X358" i="3" s="1"/>
  <c r="AB358" i="3" s="1"/>
  <c r="H427" i="3"/>
  <c r="H166" i="3"/>
  <c r="L166" i="3" s="1"/>
  <c r="P166" i="3" s="1"/>
  <c r="T166" i="3" s="1"/>
  <c r="X166" i="3" s="1"/>
  <c r="AB166" i="3" s="1"/>
  <c r="H117" i="3"/>
  <c r="G26" i="3"/>
  <c r="G117" i="3"/>
  <c r="H346" i="3"/>
  <c r="H437" i="3"/>
  <c r="H57" i="3"/>
  <c r="L57" i="3" s="1"/>
  <c r="P57" i="3" s="1"/>
  <c r="T57" i="3" s="1"/>
  <c r="X57" i="3" s="1"/>
  <c r="AB57" i="3" s="1"/>
  <c r="G346" i="3"/>
  <c r="H26" i="3"/>
  <c r="G363" i="3"/>
  <c r="K363" i="3" s="1"/>
  <c r="O363" i="3" s="1"/>
  <c r="S363" i="3" s="1"/>
  <c r="W363" i="3" s="1"/>
  <c r="AA363" i="3" s="1"/>
  <c r="G437" i="3"/>
  <c r="G446" i="3"/>
  <c r="K446" i="3" s="1"/>
  <c r="O446" i="3" s="1"/>
  <c r="S446" i="3" s="1"/>
  <c r="W446" i="3" s="1"/>
  <c r="AA446" i="3" s="1"/>
  <c r="G50" i="3"/>
  <c r="K50" i="3" s="1"/>
  <c r="O50" i="3" s="1"/>
  <c r="S50" i="3" s="1"/>
  <c r="W50" i="3" s="1"/>
  <c r="AA50" i="3" s="1"/>
  <c r="G153" i="3"/>
  <c r="K153" i="3" s="1"/>
  <c r="O153" i="3" s="1"/>
  <c r="S153" i="3" s="1"/>
  <c r="W153" i="3" s="1"/>
  <c r="AA153" i="3" s="1"/>
  <c r="G358" i="3"/>
  <c r="K358" i="3" s="1"/>
  <c r="O358" i="3" s="1"/>
  <c r="S358" i="3" s="1"/>
  <c r="W358" i="3" s="1"/>
  <c r="AA358" i="3" s="1"/>
  <c r="G381" i="3"/>
  <c r="G146" i="3"/>
  <c r="K146" i="3" s="1"/>
  <c r="O146" i="3" s="1"/>
  <c r="S146" i="3" s="1"/>
  <c r="W146" i="3" s="1"/>
  <c r="AA146" i="3" s="1"/>
  <c r="G276" i="3"/>
  <c r="K276" i="3" s="1"/>
  <c r="O276" i="3" s="1"/>
  <c r="S276" i="3" s="1"/>
  <c r="W276" i="3" s="1"/>
  <c r="AA276" i="3" s="1"/>
  <c r="H312" i="3"/>
  <c r="H50" i="3"/>
  <c r="L50" i="3" s="1"/>
  <c r="P50" i="3" s="1"/>
  <c r="T50" i="3" s="1"/>
  <c r="X50" i="3" s="1"/>
  <c r="AB50" i="3" s="1"/>
  <c r="G57" i="3"/>
  <c r="K57" i="3" s="1"/>
  <c r="O57" i="3" s="1"/>
  <c r="S57" i="3" s="1"/>
  <c r="W57" i="3" s="1"/>
  <c r="AA57" i="3" s="1"/>
  <c r="G312" i="3"/>
  <c r="H381" i="3"/>
  <c r="G427" i="3"/>
  <c r="H146" i="3"/>
  <c r="L146" i="3" s="1"/>
  <c r="P146" i="3" s="1"/>
  <c r="T146" i="3" s="1"/>
  <c r="X146" i="3" s="1"/>
  <c r="AB146" i="3" s="1"/>
  <c r="H363" i="3"/>
  <c r="L363" i="3" s="1"/>
  <c r="P363" i="3" s="1"/>
  <c r="T363" i="3" s="1"/>
  <c r="X363" i="3" s="1"/>
  <c r="AB363" i="3" s="1"/>
  <c r="I359" i="2"/>
  <c r="J359" i="2"/>
  <c r="I75" i="2"/>
  <c r="I304" i="2"/>
  <c r="M304" i="2" s="1"/>
  <c r="Q304" i="2" s="1"/>
  <c r="U304" i="2" s="1"/>
  <c r="Y304" i="2" s="1"/>
  <c r="J67" i="2"/>
  <c r="I67" i="2"/>
  <c r="J106" i="2"/>
  <c r="N106" i="2" s="1"/>
  <c r="R106" i="2" s="1"/>
  <c r="V106" i="2" s="1"/>
  <c r="Z106" i="2" s="1"/>
  <c r="J548" i="2"/>
  <c r="N548" i="2" s="1"/>
  <c r="R548" i="2" s="1"/>
  <c r="V548" i="2" s="1"/>
  <c r="Z548" i="2" s="1"/>
  <c r="J436" i="2"/>
  <c r="N436" i="2" s="1"/>
  <c r="R436" i="2" s="1"/>
  <c r="V436" i="2" s="1"/>
  <c r="Z436" i="2" s="1"/>
  <c r="I548" i="2"/>
  <c r="M548" i="2" s="1"/>
  <c r="Q548" i="2" s="1"/>
  <c r="U548" i="2" s="1"/>
  <c r="Y548" i="2" s="1"/>
  <c r="I106" i="2"/>
  <c r="M106" i="2" s="1"/>
  <c r="Q106" i="2" s="1"/>
  <c r="U106" i="2" s="1"/>
  <c r="Y106" i="2" s="1"/>
  <c r="I261" i="2"/>
  <c r="I641" i="2"/>
  <c r="J641" i="2"/>
  <c r="I652" i="2"/>
  <c r="J461" i="2"/>
  <c r="N461" i="2" s="1"/>
  <c r="R461" i="2" s="1"/>
  <c r="V461" i="2" s="1"/>
  <c r="Z461" i="2" s="1"/>
  <c r="I461" i="2"/>
  <c r="M461" i="2" s="1"/>
  <c r="Q461" i="2" s="1"/>
  <c r="U461" i="2" s="1"/>
  <c r="Y461" i="2" s="1"/>
  <c r="J75" i="2"/>
  <c r="J304" i="2"/>
  <c r="N304" i="2" s="1"/>
  <c r="R304" i="2" s="1"/>
  <c r="V304" i="2" s="1"/>
  <c r="Z304" i="2" s="1"/>
  <c r="J297" i="2"/>
  <c r="N297" i="2" s="1"/>
  <c r="R297" i="2" s="1"/>
  <c r="V297" i="2" s="1"/>
  <c r="Z297" i="2" s="1"/>
  <c r="J553" i="2"/>
  <c r="N553" i="2" s="1"/>
  <c r="R553" i="2" s="1"/>
  <c r="V553" i="2" s="1"/>
  <c r="Z553" i="2" s="1"/>
  <c r="J652" i="2"/>
  <c r="H380" i="3" l="1"/>
  <c r="L380" i="3" s="1"/>
  <c r="P380" i="3" s="1"/>
  <c r="T380" i="3" s="1"/>
  <c r="X380" i="3" s="1"/>
  <c r="AB380" i="3" s="1"/>
  <c r="L381" i="3"/>
  <c r="P381" i="3" s="1"/>
  <c r="T381" i="3" s="1"/>
  <c r="X381" i="3" s="1"/>
  <c r="AB381" i="3" s="1"/>
  <c r="H293" i="3"/>
  <c r="L293" i="3" s="1"/>
  <c r="P293" i="3" s="1"/>
  <c r="T293" i="3" s="1"/>
  <c r="X293" i="3" s="1"/>
  <c r="AB293" i="3" s="1"/>
  <c r="L312" i="3"/>
  <c r="P312" i="3" s="1"/>
  <c r="T312" i="3" s="1"/>
  <c r="X312" i="3" s="1"/>
  <c r="AB312" i="3" s="1"/>
  <c r="G380" i="3"/>
  <c r="K380" i="3" s="1"/>
  <c r="O380" i="3" s="1"/>
  <c r="S380" i="3" s="1"/>
  <c r="W380" i="3" s="1"/>
  <c r="AA380" i="3" s="1"/>
  <c r="K381" i="3"/>
  <c r="O381" i="3" s="1"/>
  <c r="S381" i="3" s="1"/>
  <c r="W381" i="3" s="1"/>
  <c r="AA381" i="3" s="1"/>
  <c r="G336" i="3"/>
  <c r="K336" i="3" s="1"/>
  <c r="O336" i="3" s="1"/>
  <c r="S336" i="3" s="1"/>
  <c r="W336" i="3" s="1"/>
  <c r="AA336" i="3" s="1"/>
  <c r="K346" i="3"/>
  <c r="O346" i="3" s="1"/>
  <c r="S346" i="3" s="1"/>
  <c r="W346" i="3" s="1"/>
  <c r="AA346" i="3" s="1"/>
  <c r="G116" i="3"/>
  <c r="K116" i="3" s="1"/>
  <c r="O116" i="3" s="1"/>
  <c r="S116" i="3" s="1"/>
  <c r="W116" i="3" s="1"/>
  <c r="AA116" i="3" s="1"/>
  <c r="K117" i="3"/>
  <c r="O117" i="3" s="1"/>
  <c r="S117" i="3" s="1"/>
  <c r="W117" i="3" s="1"/>
  <c r="AA117" i="3" s="1"/>
  <c r="H426" i="3"/>
  <c r="L427" i="3"/>
  <c r="P427" i="3" s="1"/>
  <c r="T427" i="3" s="1"/>
  <c r="X427" i="3" s="1"/>
  <c r="AB427" i="3" s="1"/>
  <c r="G207" i="3"/>
  <c r="K207" i="3" s="1"/>
  <c r="O207" i="3" s="1"/>
  <c r="S207" i="3" s="1"/>
  <c r="W207" i="3" s="1"/>
  <c r="AA207" i="3" s="1"/>
  <c r="K211" i="3"/>
  <c r="O211" i="3" s="1"/>
  <c r="S211" i="3" s="1"/>
  <c r="W211" i="3" s="1"/>
  <c r="AA211" i="3" s="1"/>
  <c r="G293" i="3"/>
  <c r="K293" i="3" s="1"/>
  <c r="O293" i="3" s="1"/>
  <c r="S293" i="3" s="1"/>
  <c r="W293" i="3" s="1"/>
  <c r="AA293" i="3" s="1"/>
  <c r="K312" i="3"/>
  <c r="O312" i="3" s="1"/>
  <c r="S312" i="3" s="1"/>
  <c r="W312" i="3" s="1"/>
  <c r="AA312" i="3" s="1"/>
  <c r="G436" i="3"/>
  <c r="K436" i="3" s="1"/>
  <c r="O436" i="3" s="1"/>
  <c r="S436" i="3" s="1"/>
  <c r="W436" i="3" s="1"/>
  <c r="AA436" i="3" s="1"/>
  <c r="K437" i="3"/>
  <c r="O437" i="3" s="1"/>
  <c r="S437" i="3" s="1"/>
  <c r="W437" i="3" s="1"/>
  <c r="AA437" i="3" s="1"/>
  <c r="G16" i="3"/>
  <c r="K16" i="3" s="1"/>
  <c r="O16" i="3" s="1"/>
  <c r="S16" i="3" s="1"/>
  <c r="W16" i="3" s="1"/>
  <c r="AA16" i="3" s="1"/>
  <c r="K26" i="3"/>
  <c r="O26" i="3" s="1"/>
  <c r="S26" i="3" s="1"/>
  <c r="W26" i="3" s="1"/>
  <c r="AA26" i="3" s="1"/>
  <c r="H207" i="3"/>
  <c r="L207" i="3" s="1"/>
  <c r="P207" i="3" s="1"/>
  <c r="T207" i="3" s="1"/>
  <c r="X207" i="3" s="1"/>
  <c r="AB207" i="3" s="1"/>
  <c r="L211" i="3"/>
  <c r="P211" i="3" s="1"/>
  <c r="T211" i="3" s="1"/>
  <c r="X211" i="3" s="1"/>
  <c r="AB211" i="3" s="1"/>
  <c r="H422" i="3"/>
  <c r="L422" i="3" s="1"/>
  <c r="P422" i="3" s="1"/>
  <c r="T422" i="3" s="1"/>
  <c r="X422" i="3" s="1"/>
  <c r="AB422" i="3" s="1"/>
  <c r="L423" i="3"/>
  <c r="P423" i="3" s="1"/>
  <c r="T423" i="3" s="1"/>
  <c r="X423" i="3" s="1"/>
  <c r="AB423" i="3" s="1"/>
  <c r="G422" i="3"/>
  <c r="K422" i="3" s="1"/>
  <c r="O422" i="3" s="1"/>
  <c r="S422" i="3" s="1"/>
  <c r="W422" i="3" s="1"/>
  <c r="AA422" i="3" s="1"/>
  <c r="K423" i="3"/>
  <c r="O423" i="3" s="1"/>
  <c r="S423" i="3" s="1"/>
  <c r="W423" i="3" s="1"/>
  <c r="AA423" i="3" s="1"/>
  <c r="H432" i="3"/>
  <c r="L432" i="3" s="1"/>
  <c r="P432" i="3" s="1"/>
  <c r="T432" i="3" s="1"/>
  <c r="X432" i="3" s="1"/>
  <c r="AB432" i="3" s="1"/>
  <c r="L433" i="3"/>
  <c r="P433" i="3" s="1"/>
  <c r="T433" i="3" s="1"/>
  <c r="X433" i="3" s="1"/>
  <c r="AB433" i="3" s="1"/>
  <c r="G417" i="3"/>
  <c r="K418" i="3"/>
  <c r="O418" i="3" s="1"/>
  <c r="S418" i="3" s="1"/>
  <c r="W418" i="3" s="1"/>
  <c r="AA418" i="3" s="1"/>
  <c r="G402" i="3"/>
  <c r="K402" i="3" s="1"/>
  <c r="O402" i="3" s="1"/>
  <c r="S402" i="3" s="1"/>
  <c r="W402" i="3" s="1"/>
  <c r="AA402" i="3" s="1"/>
  <c r="H436" i="3"/>
  <c r="L436" i="3" s="1"/>
  <c r="P436" i="3" s="1"/>
  <c r="T436" i="3" s="1"/>
  <c r="X436" i="3" s="1"/>
  <c r="AB436" i="3" s="1"/>
  <c r="L437" i="3"/>
  <c r="P437" i="3" s="1"/>
  <c r="T437" i="3" s="1"/>
  <c r="X437" i="3" s="1"/>
  <c r="AB437" i="3" s="1"/>
  <c r="H116" i="3"/>
  <c r="L116" i="3" s="1"/>
  <c r="P116" i="3" s="1"/>
  <c r="T116" i="3" s="1"/>
  <c r="X116" i="3" s="1"/>
  <c r="AB116" i="3" s="1"/>
  <c r="L117" i="3"/>
  <c r="P117" i="3" s="1"/>
  <c r="T117" i="3" s="1"/>
  <c r="X117" i="3" s="1"/>
  <c r="AB117" i="3" s="1"/>
  <c r="H446" i="3"/>
  <c r="L446" i="3" s="1"/>
  <c r="P446" i="3" s="1"/>
  <c r="T446" i="3" s="1"/>
  <c r="X446" i="3" s="1"/>
  <c r="AB446" i="3" s="1"/>
  <c r="G426" i="3"/>
  <c r="K427" i="3"/>
  <c r="O427" i="3" s="1"/>
  <c r="S427" i="3" s="1"/>
  <c r="W427" i="3" s="1"/>
  <c r="AA427" i="3" s="1"/>
  <c r="H402" i="3"/>
  <c r="L402" i="3" s="1"/>
  <c r="P402" i="3" s="1"/>
  <c r="T402" i="3" s="1"/>
  <c r="X402" i="3" s="1"/>
  <c r="AB402" i="3" s="1"/>
  <c r="H16" i="3"/>
  <c r="L16" i="3" s="1"/>
  <c r="P16" i="3" s="1"/>
  <c r="T16" i="3" s="1"/>
  <c r="X16" i="3" s="1"/>
  <c r="AB16" i="3" s="1"/>
  <c r="L26" i="3"/>
  <c r="P26" i="3" s="1"/>
  <c r="T26" i="3" s="1"/>
  <c r="X26" i="3" s="1"/>
  <c r="AB26" i="3" s="1"/>
  <c r="H336" i="3"/>
  <c r="L336" i="3" s="1"/>
  <c r="P336" i="3" s="1"/>
  <c r="T336" i="3" s="1"/>
  <c r="X336" i="3" s="1"/>
  <c r="AB336" i="3" s="1"/>
  <c r="L346" i="3"/>
  <c r="P346" i="3" s="1"/>
  <c r="T346" i="3" s="1"/>
  <c r="X346" i="3" s="1"/>
  <c r="AB346" i="3" s="1"/>
  <c r="H442" i="3"/>
  <c r="L442" i="3" s="1"/>
  <c r="P442" i="3" s="1"/>
  <c r="T442" i="3" s="1"/>
  <c r="X442" i="3" s="1"/>
  <c r="AB442" i="3" s="1"/>
  <c r="L443" i="3"/>
  <c r="P443" i="3" s="1"/>
  <c r="T443" i="3" s="1"/>
  <c r="X443" i="3" s="1"/>
  <c r="AB443" i="3" s="1"/>
  <c r="H395" i="3"/>
  <c r="L395" i="3" s="1"/>
  <c r="P395" i="3" s="1"/>
  <c r="T395" i="3" s="1"/>
  <c r="X395" i="3" s="1"/>
  <c r="AB395" i="3" s="1"/>
  <c r="L396" i="3"/>
  <c r="P396" i="3" s="1"/>
  <c r="T396" i="3" s="1"/>
  <c r="X396" i="3" s="1"/>
  <c r="AB396" i="3" s="1"/>
  <c r="G442" i="3"/>
  <c r="K442" i="3" s="1"/>
  <c r="O442" i="3" s="1"/>
  <c r="S442" i="3" s="1"/>
  <c r="W442" i="3" s="1"/>
  <c r="AA442" i="3" s="1"/>
  <c r="K443" i="3"/>
  <c r="O443" i="3" s="1"/>
  <c r="S443" i="3" s="1"/>
  <c r="W443" i="3" s="1"/>
  <c r="AA443" i="3" s="1"/>
  <c r="G395" i="3"/>
  <c r="K395" i="3" s="1"/>
  <c r="O395" i="3" s="1"/>
  <c r="S395" i="3" s="1"/>
  <c r="W395" i="3" s="1"/>
  <c r="AA395" i="3" s="1"/>
  <c r="K396" i="3"/>
  <c r="O396" i="3" s="1"/>
  <c r="S396" i="3" s="1"/>
  <c r="W396" i="3" s="1"/>
  <c r="AA396" i="3" s="1"/>
  <c r="H417" i="3"/>
  <c r="L418" i="3"/>
  <c r="P418" i="3" s="1"/>
  <c r="T418" i="3" s="1"/>
  <c r="X418" i="3" s="1"/>
  <c r="AB418" i="3" s="1"/>
  <c r="G432" i="3"/>
  <c r="K432" i="3" s="1"/>
  <c r="O432" i="3" s="1"/>
  <c r="S432" i="3" s="1"/>
  <c r="W432" i="3" s="1"/>
  <c r="AA432" i="3" s="1"/>
  <c r="K433" i="3"/>
  <c r="O433" i="3" s="1"/>
  <c r="S433" i="3" s="1"/>
  <c r="W433" i="3" s="1"/>
  <c r="AA433" i="3" s="1"/>
  <c r="J141" i="2"/>
  <c r="N141" i="2" s="1"/>
  <c r="R141" i="2" s="1"/>
  <c r="V141" i="2" s="1"/>
  <c r="Z141" i="2" s="1"/>
  <c r="J378" i="2"/>
  <c r="N378" i="2" s="1"/>
  <c r="R378" i="2" s="1"/>
  <c r="V378" i="2" s="1"/>
  <c r="Z378" i="2" s="1"/>
  <c r="I378" i="2"/>
  <c r="M378" i="2" s="1"/>
  <c r="Q378" i="2" s="1"/>
  <c r="U378" i="2" s="1"/>
  <c r="Y378" i="2" s="1"/>
  <c r="I579" i="2"/>
  <c r="M579" i="2" s="1"/>
  <c r="Q579" i="2" s="1"/>
  <c r="U579" i="2" s="1"/>
  <c r="Y579" i="2" s="1"/>
  <c r="J579" i="2"/>
  <c r="N579" i="2" s="1"/>
  <c r="R579" i="2" s="1"/>
  <c r="V579" i="2" s="1"/>
  <c r="Z579" i="2" s="1"/>
  <c r="J424" i="2"/>
  <c r="J423" i="2" s="1"/>
  <c r="N423" i="2" s="1"/>
  <c r="R423" i="2" s="1"/>
  <c r="V423" i="2" s="1"/>
  <c r="Z423" i="2" s="1"/>
  <c r="I270" i="2"/>
  <c r="I269" i="2" s="1"/>
  <c r="M269" i="2" s="1"/>
  <c r="Q269" i="2" s="1"/>
  <c r="U269" i="2" s="1"/>
  <c r="Y269" i="2" s="1"/>
  <c r="I178" i="2"/>
  <c r="M178" i="2" s="1"/>
  <c r="Q178" i="2" s="1"/>
  <c r="U178" i="2" s="1"/>
  <c r="Y178" i="2" s="1"/>
  <c r="I141" i="2"/>
  <c r="M141" i="2" s="1"/>
  <c r="Q141" i="2" s="1"/>
  <c r="U141" i="2" s="1"/>
  <c r="Y141" i="2" s="1"/>
  <c r="J270" i="2"/>
  <c r="J269" i="2" s="1"/>
  <c r="N269" i="2" s="1"/>
  <c r="R269" i="2" s="1"/>
  <c r="V269" i="2" s="1"/>
  <c r="Z269" i="2" s="1"/>
  <c r="I131" i="2"/>
  <c r="M131" i="2" s="1"/>
  <c r="Q131" i="2" s="1"/>
  <c r="U131" i="2" s="1"/>
  <c r="Y131" i="2" s="1"/>
  <c r="I45" i="2"/>
  <c r="M45" i="2" s="1"/>
  <c r="Q45" i="2" s="1"/>
  <c r="U45" i="2" s="1"/>
  <c r="Y45" i="2" s="1"/>
  <c r="J640" i="2"/>
  <c r="N641" i="2"/>
  <c r="R641" i="2" s="1"/>
  <c r="V641" i="2" s="1"/>
  <c r="Z641" i="2" s="1"/>
  <c r="J651" i="2"/>
  <c r="N652" i="2"/>
  <c r="R652" i="2" s="1"/>
  <c r="V652" i="2" s="1"/>
  <c r="Z652" i="2" s="1"/>
  <c r="J74" i="2"/>
  <c r="N74" i="2" s="1"/>
  <c r="R74" i="2" s="1"/>
  <c r="V74" i="2" s="1"/>
  <c r="Z74" i="2" s="1"/>
  <c r="N75" i="2"/>
  <c r="R75" i="2" s="1"/>
  <c r="V75" i="2" s="1"/>
  <c r="Z75" i="2" s="1"/>
  <c r="I640" i="2"/>
  <c r="M641" i="2"/>
  <c r="Q641" i="2" s="1"/>
  <c r="U641" i="2" s="1"/>
  <c r="Y641" i="2" s="1"/>
  <c r="J66" i="2"/>
  <c r="N66" i="2" s="1"/>
  <c r="R66" i="2" s="1"/>
  <c r="V66" i="2" s="1"/>
  <c r="Z66" i="2" s="1"/>
  <c r="N67" i="2"/>
  <c r="R67" i="2" s="1"/>
  <c r="V67" i="2" s="1"/>
  <c r="Z67" i="2" s="1"/>
  <c r="J358" i="2"/>
  <c r="N359" i="2"/>
  <c r="R359" i="2" s="1"/>
  <c r="V359" i="2" s="1"/>
  <c r="Z359" i="2" s="1"/>
  <c r="I216" i="2"/>
  <c r="M217" i="2"/>
  <c r="Q217" i="2" s="1"/>
  <c r="U217" i="2" s="1"/>
  <c r="Y217" i="2" s="1"/>
  <c r="I626" i="2"/>
  <c r="M627" i="2"/>
  <c r="Q627" i="2" s="1"/>
  <c r="U627" i="2" s="1"/>
  <c r="Y627" i="2" s="1"/>
  <c r="J636" i="2"/>
  <c r="N636" i="2" s="1"/>
  <c r="R636" i="2" s="1"/>
  <c r="V636" i="2" s="1"/>
  <c r="Z636" i="2" s="1"/>
  <c r="N637" i="2"/>
  <c r="R637" i="2" s="1"/>
  <c r="V637" i="2" s="1"/>
  <c r="Z637" i="2" s="1"/>
  <c r="J569" i="2"/>
  <c r="N570" i="2"/>
  <c r="R570" i="2" s="1"/>
  <c r="V570" i="2" s="1"/>
  <c r="Z570" i="2" s="1"/>
  <c r="J517" i="2"/>
  <c r="N518" i="2"/>
  <c r="R518" i="2" s="1"/>
  <c r="V518" i="2" s="1"/>
  <c r="Z518" i="2" s="1"/>
  <c r="I456" i="2"/>
  <c r="M456" i="2" s="1"/>
  <c r="Q456" i="2" s="1"/>
  <c r="U456" i="2" s="1"/>
  <c r="Y456" i="2" s="1"/>
  <c r="M457" i="2"/>
  <c r="Q457" i="2" s="1"/>
  <c r="U457" i="2" s="1"/>
  <c r="Y457" i="2" s="1"/>
  <c r="I418" i="2"/>
  <c r="M419" i="2"/>
  <c r="Q419" i="2" s="1"/>
  <c r="U419" i="2" s="1"/>
  <c r="Y419" i="2" s="1"/>
  <c r="J323" i="2"/>
  <c r="N323" i="2" s="1"/>
  <c r="R323" i="2" s="1"/>
  <c r="V323" i="2" s="1"/>
  <c r="Z323" i="2" s="1"/>
  <c r="N324" i="2"/>
  <c r="R324" i="2" s="1"/>
  <c r="V324" i="2" s="1"/>
  <c r="Z324" i="2" s="1"/>
  <c r="J284" i="2"/>
  <c r="N288" i="2"/>
  <c r="R288" i="2" s="1"/>
  <c r="V288" i="2" s="1"/>
  <c r="Z288" i="2" s="1"/>
  <c r="J225" i="2"/>
  <c r="N226" i="2"/>
  <c r="R226" i="2" s="1"/>
  <c r="V226" i="2" s="1"/>
  <c r="Z226" i="2" s="1"/>
  <c r="I657" i="2"/>
  <c r="M657" i="2" s="1"/>
  <c r="Q657" i="2" s="1"/>
  <c r="U657" i="2" s="1"/>
  <c r="Y657" i="2" s="1"/>
  <c r="M658" i="2"/>
  <c r="Q658" i="2" s="1"/>
  <c r="U658" i="2" s="1"/>
  <c r="Y658" i="2" s="1"/>
  <c r="I636" i="2"/>
  <c r="M636" i="2" s="1"/>
  <c r="Q636" i="2" s="1"/>
  <c r="U636" i="2" s="1"/>
  <c r="Y636" i="2" s="1"/>
  <c r="M637" i="2"/>
  <c r="Q637" i="2" s="1"/>
  <c r="U637" i="2" s="1"/>
  <c r="Y637" i="2" s="1"/>
  <c r="I569" i="2"/>
  <c r="M570" i="2"/>
  <c r="Q570" i="2" s="1"/>
  <c r="U570" i="2" s="1"/>
  <c r="Y570" i="2" s="1"/>
  <c r="I517" i="2"/>
  <c r="M518" i="2"/>
  <c r="Q518" i="2" s="1"/>
  <c r="U518" i="2" s="1"/>
  <c r="Y518" i="2" s="1"/>
  <c r="J399" i="2"/>
  <c r="N403" i="2"/>
  <c r="R403" i="2" s="1"/>
  <c r="V403" i="2" s="1"/>
  <c r="Z403" i="2" s="1"/>
  <c r="I323" i="2"/>
  <c r="M323" i="2" s="1"/>
  <c r="Q323" i="2" s="1"/>
  <c r="U323" i="2" s="1"/>
  <c r="Y323" i="2" s="1"/>
  <c r="M324" i="2"/>
  <c r="Q324" i="2" s="1"/>
  <c r="U324" i="2" s="1"/>
  <c r="Y324" i="2" s="1"/>
  <c r="I284" i="2"/>
  <c r="M288" i="2"/>
  <c r="Q288" i="2" s="1"/>
  <c r="U288" i="2" s="1"/>
  <c r="Y288" i="2" s="1"/>
  <c r="I225" i="2"/>
  <c r="M226" i="2"/>
  <c r="Q226" i="2" s="1"/>
  <c r="U226" i="2" s="1"/>
  <c r="Y226" i="2" s="1"/>
  <c r="I150" i="2"/>
  <c r="M151" i="2"/>
  <c r="Q151" i="2" s="1"/>
  <c r="U151" i="2" s="1"/>
  <c r="Y151" i="2" s="1"/>
  <c r="J646" i="2"/>
  <c r="N646" i="2" s="1"/>
  <c r="R646" i="2" s="1"/>
  <c r="V646" i="2" s="1"/>
  <c r="Z646" i="2" s="1"/>
  <c r="N647" i="2"/>
  <c r="R647" i="2" s="1"/>
  <c r="V647" i="2" s="1"/>
  <c r="Z647" i="2" s="1"/>
  <c r="J575" i="2"/>
  <c r="N575" i="2" s="1"/>
  <c r="R575" i="2" s="1"/>
  <c r="V575" i="2" s="1"/>
  <c r="Z575" i="2" s="1"/>
  <c r="N576" i="2"/>
  <c r="R576" i="2" s="1"/>
  <c r="V576" i="2" s="1"/>
  <c r="Z576" i="2" s="1"/>
  <c r="I387" i="2"/>
  <c r="M388" i="2"/>
  <c r="Q388" i="2" s="1"/>
  <c r="U388" i="2" s="1"/>
  <c r="Y388" i="2" s="1"/>
  <c r="I365" i="2"/>
  <c r="M366" i="2"/>
  <c r="Q366" i="2" s="1"/>
  <c r="U366" i="2" s="1"/>
  <c r="Y366" i="2" s="1"/>
  <c r="J125" i="2"/>
  <c r="N126" i="2"/>
  <c r="R126" i="2" s="1"/>
  <c r="V126" i="2" s="1"/>
  <c r="Z126" i="2" s="1"/>
  <c r="I564" i="2"/>
  <c r="M565" i="2"/>
  <c r="Q565" i="2" s="1"/>
  <c r="U565" i="2" s="1"/>
  <c r="Y565" i="2" s="1"/>
  <c r="I522" i="2"/>
  <c r="M522" i="2" s="1"/>
  <c r="Q522" i="2" s="1"/>
  <c r="U522" i="2" s="1"/>
  <c r="Y522" i="2" s="1"/>
  <c r="M523" i="2"/>
  <c r="Q523" i="2" s="1"/>
  <c r="U523" i="2" s="1"/>
  <c r="Y523" i="2" s="1"/>
  <c r="J456" i="2"/>
  <c r="N456" i="2" s="1"/>
  <c r="R456" i="2" s="1"/>
  <c r="V456" i="2" s="1"/>
  <c r="Z456" i="2" s="1"/>
  <c r="N457" i="2"/>
  <c r="R457" i="2" s="1"/>
  <c r="V457" i="2" s="1"/>
  <c r="Z457" i="2" s="1"/>
  <c r="J418" i="2"/>
  <c r="N419" i="2"/>
  <c r="R419" i="2" s="1"/>
  <c r="V419" i="2" s="1"/>
  <c r="Z419" i="2" s="1"/>
  <c r="J346" i="2"/>
  <c r="N347" i="2"/>
  <c r="R347" i="2" s="1"/>
  <c r="V347" i="2" s="1"/>
  <c r="Z347" i="2" s="1"/>
  <c r="I125" i="2"/>
  <c r="M126" i="2"/>
  <c r="Q126" i="2" s="1"/>
  <c r="U126" i="2" s="1"/>
  <c r="Y126" i="2" s="1"/>
  <c r="I248" i="2"/>
  <c r="M261" i="2"/>
  <c r="Q261" i="2" s="1"/>
  <c r="U261" i="2" s="1"/>
  <c r="Y261" i="2" s="1"/>
  <c r="I358" i="2"/>
  <c r="M359" i="2"/>
  <c r="Q359" i="2" s="1"/>
  <c r="U359" i="2" s="1"/>
  <c r="Y359" i="2" s="1"/>
  <c r="J248" i="2"/>
  <c r="N261" i="2"/>
  <c r="R261" i="2" s="1"/>
  <c r="V261" i="2" s="1"/>
  <c r="Z261" i="2" s="1"/>
  <c r="J626" i="2"/>
  <c r="J231" i="2"/>
  <c r="J178" i="2"/>
  <c r="J216" i="2"/>
  <c r="N217" i="2"/>
  <c r="R217" i="2" s="1"/>
  <c r="V217" i="2" s="1"/>
  <c r="Z217" i="2" s="1"/>
  <c r="J526" i="2"/>
  <c r="I651" i="2"/>
  <c r="M652" i="2"/>
  <c r="Q652" i="2" s="1"/>
  <c r="U652" i="2" s="1"/>
  <c r="Y652" i="2" s="1"/>
  <c r="I424" i="2"/>
  <c r="I66" i="2"/>
  <c r="M66" i="2" s="1"/>
  <c r="Q66" i="2" s="1"/>
  <c r="U66" i="2" s="1"/>
  <c r="Y66" i="2" s="1"/>
  <c r="M67" i="2"/>
  <c r="Q67" i="2" s="1"/>
  <c r="U67" i="2" s="1"/>
  <c r="Y67" i="2" s="1"/>
  <c r="I74" i="2"/>
  <c r="M74" i="2" s="1"/>
  <c r="Q74" i="2" s="1"/>
  <c r="U74" i="2" s="1"/>
  <c r="Y74" i="2" s="1"/>
  <c r="M75" i="2"/>
  <c r="Q75" i="2" s="1"/>
  <c r="U75" i="2" s="1"/>
  <c r="Y75" i="2" s="1"/>
  <c r="I231" i="2"/>
  <c r="J131" i="2"/>
  <c r="J150" i="2"/>
  <c r="N150" i="2" s="1"/>
  <c r="R150" i="2" s="1"/>
  <c r="V150" i="2" s="1"/>
  <c r="Z150" i="2" s="1"/>
  <c r="J45" i="2"/>
  <c r="M526" i="2"/>
  <c r="Q526" i="2" s="1"/>
  <c r="U526" i="2" s="1"/>
  <c r="Y526" i="2" s="1"/>
  <c r="J657" i="2"/>
  <c r="N657" i="2" s="1"/>
  <c r="R657" i="2" s="1"/>
  <c r="V657" i="2" s="1"/>
  <c r="Z657" i="2" s="1"/>
  <c r="N658" i="2"/>
  <c r="R658" i="2" s="1"/>
  <c r="V658" i="2" s="1"/>
  <c r="Z658" i="2" s="1"/>
  <c r="I490" i="2"/>
  <c r="M491" i="2"/>
  <c r="Q491" i="2" s="1"/>
  <c r="U491" i="2" s="1"/>
  <c r="Y491" i="2" s="1"/>
  <c r="I393" i="2"/>
  <c r="M394" i="2"/>
  <c r="Q394" i="2" s="1"/>
  <c r="U394" i="2" s="1"/>
  <c r="Y394" i="2" s="1"/>
  <c r="I370" i="2"/>
  <c r="M371" i="2"/>
  <c r="Q371" i="2" s="1"/>
  <c r="U371" i="2" s="1"/>
  <c r="Y371" i="2" s="1"/>
  <c r="J588" i="2"/>
  <c r="N589" i="2"/>
  <c r="R589" i="2" s="1"/>
  <c r="V589" i="2" s="1"/>
  <c r="Z589" i="2" s="1"/>
  <c r="I646" i="2"/>
  <c r="M646" i="2" s="1"/>
  <c r="Q646" i="2" s="1"/>
  <c r="U646" i="2" s="1"/>
  <c r="Y646" i="2" s="1"/>
  <c r="M647" i="2"/>
  <c r="Q647" i="2" s="1"/>
  <c r="U647" i="2" s="1"/>
  <c r="Y647" i="2" s="1"/>
  <c r="J387" i="2"/>
  <c r="N388" i="2"/>
  <c r="R388" i="2" s="1"/>
  <c r="V388" i="2" s="1"/>
  <c r="Z388" i="2" s="1"/>
  <c r="J365" i="2"/>
  <c r="N366" i="2"/>
  <c r="R366" i="2" s="1"/>
  <c r="V366" i="2" s="1"/>
  <c r="Z366" i="2" s="1"/>
  <c r="I588" i="2"/>
  <c r="M589" i="2"/>
  <c r="Q589" i="2" s="1"/>
  <c r="U589" i="2" s="1"/>
  <c r="Y589" i="2" s="1"/>
  <c r="J564" i="2"/>
  <c r="N565" i="2"/>
  <c r="R565" i="2" s="1"/>
  <c r="V565" i="2" s="1"/>
  <c r="Z565" i="2" s="1"/>
  <c r="J522" i="2"/>
  <c r="N522" i="2" s="1"/>
  <c r="R522" i="2" s="1"/>
  <c r="V522" i="2" s="1"/>
  <c r="Z522" i="2" s="1"/>
  <c r="N523" i="2"/>
  <c r="R523" i="2" s="1"/>
  <c r="V523" i="2" s="1"/>
  <c r="Z523" i="2" s="1"/>
  <c r="I399" i="2"/>
  <c r="M403" i="2"/>
  <c r="Q403" i="2" s="1"/>
  <c r="U403" i="2" s="1"/>
  <c r="Y403" i="2" s="1"/>
  <c r="J292" i="2"/>
  <c r="N292" i="2" s="1"/>
  <c r="R292" i="2" s="1"/>
  <c r="V292" i="2" s="1"/>
  <c r="Z292" i="2" s="1"/>
  <c r="N293" i="2"/>
  <c r="R293" i="2" s="1"/>
  <c r="V293" i="2" s="1"/>
  <c r="Z293" i="2" s="1"/>
  <c r="J174" i="2"/>
  <c r="N174" i="2" s="1"/>
  <c r="R174" i="2" s="1"/>
  <c r="V174" i="2" s="1"/>
  <c r="Z174" i="2" s="1"/>
  <c r="N175" i="2"/>
  <c r="R175" i="2" s="1"/>
  <c r="V175" i="2" s="1"/>
  <c r="Z175" i="2" s="1"/>
  <c r="I575" i="2"/>
  <c r="M575" i="2" s="1"/>
  <c r="Q575" i="2" s="1"/>
  <c r="U575" i="2" s="1"/>
  <c r="Y575" i="2" s="1"/>
  <c r="M576" i="2"/>
  <c r="Q576" i="2" s="1"/>
  <c r="U576" i="2" s="1"/>
  <c r="Y576" i="2" s="1"/>
  <c r="J490" i="2"/>
  <c r="N491" i="2"/>
  <c r="R491" i="2" s="1"/>
  <c r="V491" i="2" s="1"/>
  <c r="Z491" i="2" s="1"/>
  <c r="J393" i="2"/>
  <c r="N394" i="2"/>
  <c r="R394" i="2" s="1"/>
  <c r="V394" i="2" s="1"/>
  <c r="Z394" i="2" s="1"/>
  <c r="J370" i="2"/>
  <c r="N370" i="2" s="1"/>
  <c r="R370" i="2" s="1"/>
  <c r="V370" i="2" s="1"/>
  <c r="Z370" i="2" s="1"/>
  <c r="N371" i="2"/>
  <c r="R371" i="2" s="1"/>
  <c r="V371" i="2" s="1"/>
  <c r="Z371" i="2" s="1"/>
  <c r="I292" i="2"/>
  <c r="M292" i="2" s="1"/>
  <c r="Q292" i="2" s="1"/>
  <c r="U292" i="2" s="1"/>
  <c r="Y292" i="2" s="1"/>
  <c r="M293" i="2"/>
  <c r="Q293" i="2" s="1"/>
  <c r="U293" i="2" s="1"/>
  <c r="Y293" i="2" s="1"/>
  <c r="I174" i="2"/>
  <c r="M174" i="2" s="1"/>
  <c r="Q174" i="2" s="1"/>
  <c r="U174" i="2" s="1"/>
  <c r="Y174" i="2" s="1"/>
  <c r="M175" i="2"/>
  <c r="Q175" i="2" s="1"/>
  <c r="U175" i="2" s="1"/>
  <c r="Y175" i="2" s="1"/>
  <c r="J35" i="2"/>
  <c r="N36" i="2"/>
  <c r="R36" i="2" s="1"/>
  <c r="V36" i="2" s="1"/>
  <c r="Z36" i="2" s="1"/>
  <c r="I35" i="2"/>
  <c r="M36" i="2"/>
  <c r="Q36" i="2" s="1"/>
  <c r="U36" i="2" s="1"/>
  <c r="Y36" i="2" s="1"/>
  <c r="J29" i="2"/>
  <c r="N29" i="2" s="1"/>
  <c r="R29" i="2" s="1"/>
  <c r="V29" i="2" s="1"/>
  <c r="Z29" i="2" s="1"/>
  <c r="N30" i="2"/>
  <c r="R30" i="2" s="1"/>
  <c r="V30" i="2" s="1"/>
  <c r="Z30" i="2" s="1"/>
  <c r="I29" i="2"/>
  <c r="M29" i="2" s="1"/>
  <c r="Q29" i="2" s="1"/>
  <c r="U29" i="2" s="1"/>
  <c r="Y29" i="2" s="1"/>
  <c r="M30" i="2"/>
  <c r="Q30" i="2" s="1"/>
  <c r="U30" i="2" s="1"/>
  <c r="Y30" i="2" s="1"/>
  <c r="J25" i="2"/>
  <c r="N26" i="2"/>
  <c r="R26" i="2" s="1"/>
  <c r="V26" i="2" s="1"/>
  <c r="Z26" i="2" s="1"/>
  <c r="I25" i="2"/>
  <c r="M26" i="2"/>
  <c r="Q26" i="2" s="1"/>
  <c r="U26" i="2" s="1"/>
  <c r="Y26" i="2" s="1"/>
  <c r="J20" i="2"/>
  <c r="N21" i="2"/>
  <c r="R21" i="2" s="1"/>
  <c r="V21" i="2" s="1"/>
  <c r="Z21" i="2" s="1"/>
  <c r="I20" i="2"/>
  <c r="M21" i="2"/>
  <c r="Q21" i="2" s="1"/>
  <c r="U21" i="2" s="1"/>
  <c r="Y21" i="2" s="1"/>
  <c r="J547" i="2"/>
  <c r="J495" i="2"/>
  <c r="J603" i="2"/>
  <c r="I495" i="2"/>
  <c r="I603" i="2"/>
  <c r="I547" i="2"/>
  <c r="H43" i="3"/>
  <c r="L43" i="3" s="1"/>
  <c r="P43" i="3" s="1"/>
  <c r="T43" i="3" s="1"/>
  <c r="X43" i="3" s="1"/>
  <c r="AB43" i="3" s="1"/>
  <c r="G43" i="3"/>
  <c r="K43" i="3" s="1"/>
  <c r="O43" i="3" s="1"/>
  <c r="S43" i="3" s="1"/>
  <c r="W43" i="3" s="1"/>
  <c r="AA43" i="3" s="1"/>
  <c r="G255" i="3"/>
  <c r="K255" i="3" s="1"/>
  <c r="O255" i="3" s="1"/>
  <c r="S255" i="3" s="1"/>
  <c r="W255" i="3" s="1"/>
  <c r="AA255" i="3" s="1"/>
  <c r="H255" i="3"/>
  <c r="L255" i="3" s="1"/>
  <c r="P255" i="3" s="1"/>
  <c r="T255" i="3" s="1"/>
  <c r="X255" i="3" s="1"/>
  <c r="AB255" i="3" s="1"/>
  <c r="J105" i="2"/>
  <c r="I105" i="2"/>
  <c r="I432" i="2"/>
  <c r="J432" i="2"/>
  <c r="G130" i="3"/>
  <c r="K130" i="3" s="1"/>
  <c r="O130" i="3" s="1"/>
  <c r="S130" i="3" s="1"/>
  <c r="W130" i="3" s="1"/>
  <c r="AA130" i="3" s="1"/>
  <c r="H357" i="3"/>
  <c r="L357" i="3" s="1"/>
  <c r="P357" i="3" s="1"/>
  <c r="T357" i="3" s="1"/>
  <c r="X357" i="3" s="1"/>
  <c r="AB357" i="3" s="1"/>
  <c r="G357" i="3"/>
  <c r="K357" i="3" s="1"/>
  <c r="O357" i="3" s="1"/>
  <c r="S357" i="3" s="1"/>
  <c r="W357" i="3" s="1"/>
  <c r="AA357" i="3" s="1"/>
  <c r="H130" i="3"/>
  <c r="L130" i="3" s="1"/>
  <c r="P130" i="3" s="1"/>
  <c r="T130" i="3" s="1"/>
  <c r="X130" i="3" s="1"/>
  <c r="AB130" i="3" s="1"/>
  <c r="I296" i="2"/>
  <c r="J296" i="2"/>
  <c r="I460" i="2"/>
  <c r="J460" i="2"/>
  <c r="J140" i="2" l="1"/>
  <c r="J139" i="2" s="1"/>
  <c r="N139" i="2" s="1"/>
  <c r="R139" i="2" s="1"/>
  <c r="V139" i="2" s="1"/>
  <c r="Z139" i="2" s="1"/>
  <c r="H416" i="3"/>
  <c r="L417" i="3"/>
  <c r="P417" i="3" s="1"/>
  <c r="T417" i="3" s="1"/>
  <c r="X417" i="3" s="1"/>
  <c r="AB417" i="3" s="1"/>
  <c r="H421" i="3"/>
  <c r="L421" i="3" s="1"/>
  <c r="P421" i="3" s="1"/>
  <c r="T421" i="3" s="1"/>
  <c r="X421" i="3" s="1"/>
  <c r="AB421" i="3" s="1"/>
  <c r="L426" i="3"/>
  <c r="P426" i="3" s="1"/>
  <c r="T426" i="3" s="1"/>
  <c r="X426" i="3" s="1"/>
  <c r="AB426" i="3" s="1"/>
  <c r="G421" i="3"/>
  <c r="K421" i="3" s="1"/>
  <c r="O421" i="3" s="1"/>
  <c r="S421" i="3" s="1"/>
  <c r="W421" i="3" s="1"/>
  <c r="AA421" i="3" s="1"/>
  <c r="K426" i="3"/>
  <c r="O426" i="3" s="1"/>
  <c r="S426" i="3" s="1"/>
  <c r="W426" i="3" s="1"/>
  <c r="AA426" i="3" s="1"/>
  <c r="G416" i="3"/>
  <c r="K417" i="3"/>
  <c r="O417" i="3" s="1"/>
  <c r="S417" i="3" s="1"/>
  <c r="W417" i="3" s="1"/>
  <c r="AA417" i="3" s="1"/>
  <c r="I44" i="2"/>
  <c r="M44" i="2" s="1"/>
  <c r="Q44" i="2" s="1"/>
  <c r="U44" i="2" s="1"/>
  <c r="Y44" i="2" s="1"/>
  <c r="I130" i="2"/>
  <c r="M130" i="2" s="1"/>
  <c r="Q130" i="2" s="1"/>
  <c r="U130" i="2" s="1"/>
  <c r="Y130" i="2" s="1"/>
  <c r="J149" i="2"/>
  <c r="J148" i="2" s="1"/>
  <c r="N148" i="2" s="1"/>
  <c r="R148" i="2" s="1"/>
  <c r="V148" i="2" s="1"/>
  <c r="Z148" i="2" s="1"/>
  <c r="N424" i="2"/>
  <c r="R424" i="2" s="1"/>
  <c r="V424" i="2" s="1"/>
  <c r="Z424" i="2" s="1"/>
  <c r="N270" i="2"/>
  <c r="R270" i="2" s="1"/>
  <c r="V270" i="2" s="1"/>
  <c r="Z270" i="2" s="1"/>
  <c r="I521" i="2"/>
  <c r="M521" i="2" s="1"/>
  <c r="Q521" i="2" s="1"/>
  <c r="U521" i="2" s="1"/>
  <c r="Y521" i="2" s="1"/>
  <c r="I140" i="2"/>
  <c r="I139" i="2" s="1"/>
  <c r="M139" i="2" s="1"/>
  <c r="Q139" i="2" s="1"/>
  <c r="U139" i="2" s="1"/>
  <c r="Y139" i="2" s="1"/>
  <c r="I574" i="2"/>
  <c r="I573" i="2" s="1"/>
  <c r="M573" i="2" s="1"/>
  <c r="Q573" i="2" s="1"/>
  <c r="U573" i="2" s="1"/>
  <c r="Y573" i="2" s="1"/>
  <c r="M270" i="2"/>
  <c r="Q270" i="2" s="1"/>
  <c r="U270" i="2" s="1"/>
  <c r="Y270" i="2" s="1"/>
  <c r="J574" i="2"/>
  <c r="J573" i="2" s="1"/>
  <c r="N573" i="2" s="1"/>
  <c r="R573" i="2" s="1"/>
  <c r="V573" i="2" s="1"/>
  <c r="Z573" i="2" s="1"/>
  <c r="J65" i="2"/>
  <c r="N65" i="2" s="1"/>
  <c r="R65" i="2" s="1"/>
  <c r="V65" i="2" s="1"/>
  <c r="Z65" i="2" s="1"/>
  <c r="I455" i="2"/>
  <c r="M460" i="2"/>
  <c r="Q460" i="2" s="1"/>
  <c r="U460" i="2" s="1"/>
  <c r="Y460" i="2" s="1"/>
  <c r="I291" i="2"/>
  <c r="M296" i="2"/>
  <c r="Q296" i="2" s="1"/>
  <c r="U296" i="2" s="1"/>
  <c r="Y296" i="2" s="1"/>
  <c r="I546" i="2"/>
  <c r="M547" i="2"/>
  <c r="Q547" i="2" s="1"/>
  <c r="U547" i="2" s="1"/>
  <c r="Y547" i="2" s="1"/>
  <c r="J494" i="2"/>
  <c r="N495" i="2"/>
  <c r="R495" i="2" s="1"/>
  <c r="V495" i="2" s="1"/>
  <c r="Z495" i="2" s="1"/>
  <c r="J489" i="2"/>
  <c r="N490" i="2"/>
  <c r="R490" i="2" s="1"/>
  <c r="V490" i="2" s="1"/>
  <c r="Z490" i="2" s="1"/>
  <c r="I398" i="2"/>
  <c r="M399" i="2"/>
  <c r="Q399" i="2" s="1"/>
  <c r="U399" i="2" s="1"/>
  <c r="Y399" i="2" s="1"/>
  <c r="J563" i="2"/>
  <c r="N563" i="2" s="1"/>
  <c r="R563" i="2" s="1"/>
  <c r="V563" i="2" s="1"/>
  <c r="Z563" i="2" s="1"/>
  <c r="N564" i="2"/>
  <c r="R564" i="2" s="1"/>
  <c r="V564" i="2" s="1"/>
  <c r="Z564" i="2" s="1"/>
  <c r="J364" i="2"/>
  <c r="N364" i="2" s="1"/>
  <c r="R364" i="2" s="1"/>
  <c r="V364" i="2" s="1"/>
  <c r="Z364" i="2" s="1"/>
  <c r="N365" i="2"/>
  <c r="R365" i="2" s="1"/>
  <c r="V365" i="2" s="1"/>
  <c r="Z365" i="2" s="1"/>
  <c r="M370" i="2"/>
  <c r="Q370" i="2" s="1"/>
  <c r="U370" i="2" s="1"/>
  <c r="Y370" i="2" s="1"/>
  <c r="I369" i="2"/>
  <c r="M369" i="2" s="1"/>
  <c r="Q369" i="2" s="1"/>
  <c r="U369" i="2" s="1"/>
  <c r="Y369" i="2" s="1"/>
  <c r="I489" i="2"/>
  <c r="M490" i="2"/>
  <c r="Q490" i="2" s="1"/>
  <c r="U490" i="2" s="1"/>
  <c r="Y490" i="2" s="1"/>
  <c r="I230" i="2"/>
  <c r="M230" i="2" s="1"/>
  <c r="Q230" i="2" s="1"/>
  <c r="U230" i="2" s="1"/>
  <c r="Y230" i="2" s="1"/>
  <c r="M231" i="2"/>
  <c r="Q231" i="2" s="1"/>
  <c r="U231" i="2" s="1"/>
  <c r="Y231" i="2" s="1"/>
  <c r="J215" i="2"/>
  <c r="N215" i="2" s="1"/>
  <c r="R215" i="2" s="1"/>
  <c r="V215" i="2" s="1"/>
  <c r="Z215" i="2" s="1"/>
  <c r="N216" i="2"/>
  <c r="R216" i="2" s="1"/>
  <c r="V216" i="2" s="1"/>
  <c r="Z216" i="2" s="1"/>
  <c r="I602" i="2"/>
  <c r="M603" i="2"/>
  <c r="Q603" i="2" s="1"/>
  <c r="U603" i="2" s="1"/>
  <c r="Y603" i="2" s="1"/>
  <c r="J546" i="2"/>
  <c r="N547" i="2"/>
  <c r="R547" i="2" s="1"/>
  <c r="V547" i="2" s="1"/>
  <c r="Z547" i="2" s="1"/>
  <c r="J44" i="2"/>
  <c r="N44" i="2" s="1"/>
  <c r="R44" i="2" s="1"/>
  <c r="V44" i="2" s="1"/>
  <c r="Z44" i="2" s="1"/>
  <c r="N45" i="2"/>
  <c r="R45" i="2" s="1"/>
  <c r="V45" i="2" s="1"/>
  <c r="Z45" i="2" s="1"/>
  <c r="I423" i="2"/>
  <c r="M423" i="2" s="1"/>
  <c r="Q423" i="2" s="1"/>
  <c r="U423" i="2" s="1"/>
  <c r="Y423" i="2" s="1"/>
  <c r="M424" i="2"/>
  <c r="Q424" i="2" s="1"/>
  <c r="U424" i="2" s="1"/>
  <c r="Y424" i="2" s="1"/>
  <c r="J173" i="2"/>
  <c r="N178" i="2"/>
  <c r="R178" i="2" s="1"/>
  <c r="V178" i="2" s="1"/>
  <c r="Z178" i="2" s="1"/>
  <c r="J247" i="2"/>
  <c r="N247" i="2" s="1"/>
  <c r="R247" i="2" s="1"/>
  <c r="V247" i="2" s="1"/>
  <c r="Z247" i="2" s="1"/>
  <c r="N248" i="2"/>
  <c r="R248" i="2" s="1"/>
  <c r="V248" i="2" s="1"/>
  <c r="Z248" i="2" s="1"/>
  <c r="I247" i="2"/>
  <c r="M247" i="2" s="1"/>
  <c r="Q247" i="2" s="1"/>
  <c r="U247" i="2" s="1"/>
  <c r="Y247" i="2" s="1"/>
  <c r="M248" i="2"/>
  <c r="Q248" i="2" s="1"/>
  <c r="U248" i="2" s="1"/>
  <c r="Y248" i="2" s="1"/>
  <c r="I124" i="2"/>
  <c r="M125" i="2"/>
  <c r="Q125" i="2" s="1"/>
  <c r="U125" i="2" s="1"/>
  <c r="Y125" i="2" s="1"/>
  <c r="J413" i="2"/>
  <c r="N418" i="2"/>
  <c r="R418" i="2" s="1"/>
  <c r="V418" i="2" s="1"/>
  <c r="Z418" i="2" s="1"/>
  <c r="J124" i="2"/>
  <c r="N125" i="2"/>
  <c r="R125" i="2" s="1"/>
  <c r="V125" i="2" s="1"/>
  <c r="Z125" i="2" s="1"/>
  <c r="I386" i="2"/>
  <c r="M387" i="2"/>
  <c r="Q387" i="2" s="1"/>
  <c r="U387" i="2" s="1"/>
  <c r="Y387" i="2" s="1"/>
  <c r="I224" i="2"/>
  <c r="M225" i="2"/>
  <c r="Q225" i="2" s="1"/>
  <c r="U225" i="2" s="1"/>
  <c r="Y225" i="2" s="1"/>
  <c r="I516" i="2"/>
  <c r="M516" i="2" s="1"/>
  <c r="Q516" i="2" s="1"/>
  <c r="U516" i="2" s="1"/>
  <c r="Y516" i="2" s="1"/>
  <c r="M517" i="2"/>
  <c r="Q517" i="2" s="1"/>
  <c r="U517" i="2" s="1"/>
  <c r="Y517" i="2" s="1"/>
  <c r="J224" i="2"/>
  <c r="N225" i="2"/>
  <c r="R225" i="2" s="1"/>
  <c r="V225" i="2" s="1"/>
  <c r="Z225" i="2" s="1"/>
  <c r="J568" i="2"/>
  <c r="N568" i="2" s="1"/>
  <c r="R568" i="2" s="1"/>
  <c r="V568" i="2" s="1"/>
  <c r="Z568" i="2" s="1"/>
  <c r="N569" i="2"/>
  <c r="R569" i="2" s="1"/>
  <c r="V569" i="2" s="1"/>
  <c r="Z569" i="2" s="1"/>
  <c r="M626" i="2"/>
  <c r="Q626" i="2" s="1"/>
  <c r="U626" i="2" s="1"/>
  <c r="Y626" i="2" s="1"/>
  <c r="I625" i="2"/>
  <c r="I635" i="2"/>
  <c r="M640" i="2"/>
  <c r="Q640" i="2" s="1"/>
  <c r="U640" i="2" s="1"/>
  <c r="Y640" i="2" s="1"/>
  <c r="J650" i="2"/>
  <c r="N650" i="2" s="1"/>
  <c r="R650" i="2" s="1"/>
  <c r="V650" i="2" s="1"/>
  <c r="Z650" i="2" s="1"/>
  <c r="N651" i="2"/>
  <c r="R651" i="2" s="1"/>
  <c r="V651" i="2" s="1"/>
  <c r="Z651" i="2" s="1"/>
  <c r="J635" i="2"/>
  <c r="N640" i="2"/>
  <c r="R640" i="2" s="1"/>
  <c r="V640" i="2" s="1"/>
  <c r="Z640" i="2" s="1"/>
  <c r="J431" i="2"/>
  <c r="N432" i="2"/>
  <c r="R432" i="2" s="1"/>
  <c r="V432" i="2" s="1"/>
  <c r="Z432" i="2" s="1"/>
  <c r="I104" i="2"/>
  <c r="M105" i="2"/>
  <c r="Q105" i="2" s="1"/>
  <c r="U105" i="2" s="1"/>
  <c r="Y105" i="2" s="1"/>
  <c r="I494" i="2"/>
  <c r="M495" i="2"/>
  <c r="Q495" i="2" s="1"/>
  <c r="U495" i="2" s="1"/>
  <c r="Y495" i="2" s="1"/>
  <c r="J392" i="2"/>
  <c r="N393" i="2"/>
  <c r="R393" i="2" s="1"/>
  <c r="V393" i="2" s="1"/>
  <c r="Z393" i="2" s="1"/>
  <c r="I587" i="2"/>
  <c r="M587" i="2" s="1"/>
  <c r="Q587" i="2" s="1"/>
  <c r="U587" i="2" s="1"/>
  <c r="Y587" i="2" s="1"/>
  <c r="M588" i="2"/>
  <c r="Q588" i="2" s="1"/>
  <c r="U588" i="2" s="1"/>
  <c r="Y588" i="2" s="1"/>
  <c r="J386" i="2"/>
  <c r="N387" i="2"/>
  <c r="R387" i="2" s="1"/>
  <c r="V387" i="2" s="1"/>
  <c r="Z387" i="2" s="1"/>
  <c r="J587" i="2"/>
  <c r="N587" i="2" s="1"/>
  <c r="R587" i="2" s="1"/>
  <c r="V587" i="2" s="1"/>
  <c r="Z587" i="2" s="1"/>
  <c r="N588" i="2"/>
  <c r="R588" i="2" s="1"/>
  <c r="V588" i="2" s="1"/>
  <c r="Z588" i="2" s="1"/>
  <c r="I392" i="2"/>
  <c r="M393" i="2"/>
  <c r="Q393" i="2" s="1"/>
  <c r="U393" i="2" s="1"/>
  <c r="Y393" i="2" s="1"/>
  <c r="J521" i="2"/>
  <c r="N521" i="2" s="1"/>
  <c r="R521" i="2" s="1"/>
  <c r="V521" i="2" s="1"/>
  <c r="Z521" i="2" s="1"/>
  <c r="N526" i="2"/>
  <c r="R526" i="2" s="1"/>
  <c r="V526" i="2" s="1"/>
  <c r="Z526" i="2" s="1"/>
  <c r="J230" i="2"/>
  <c r="N230" i="2" s="1"/>
  <c r="R230" i="2" s="1"/>
  <c r="V230" i="2" s="1"/>
  <c r="Z230" i="2" s="1"/>
  <c r="N231" i="2"/>
  <c r="R231" i="2" s="1"/>
  <c r="V231" i="2" s="1"/>
  <c r="Z231" i="2" s="1"/>
  <c r="J455" i="2"/>
  <c r="N460" i="2"/>
  <c r="R460" i="2" s="1"/>
  <c r="V460" i="2" s="1"/>
  <c r="Z460" i="2" s="1"/>
  <c r="J291" i="2"/>
  <c r="N296" i="2"/>
  <c r="R296" i="2" s="1"/>
  <c r="V296" i="2" s="1"/>
  <c r="Z296" i="2" s="1"/>
  <c r="I65" i="2"/>
  <c r="M65" i="2" s="1"/>
  <c r="Q65" i="2" s="1"/>
  <c r="U65" i="2" s="1"/>
  <c r="Y65" i="2" s="1"/>
  <c r="I431" i="2"/>
  <c r="M432" i="2"/>
  <c r="Q432" i="2" s="1"/>
  <c r="U432" i="2" s="1"/>
  <c r="Y432" i="2" s="1"/>
  <c r="J104" i="2"/>
  <c r="N105" i="2"/>
  <c r="R105" i="2" s="1"/>
  <c r="V105" i="2" s="1"/>
  <c r="Z105" i="2" s="1"/>
  <c r="J602" i="2"/>
  <c r="N603" i="2"/>
  <c r="R603" i="2" s="1"/>
  <c r="V603" i="2" s="1"/>
  <c r="Z603" i="2" s="1"/>
  <c r="J130" i="2"/>
  <c r="N131" i="2"/>
  <c r="R131" i="2" s="1"/>
  <c r="V131" i="2" s="1"/>
  <c r="Z131" i="2" s="1"/>
  <c r="I650" i="2"/>
  <c r="M650" i="2" s="1"/>
  <c r="Q650" i="2" s="1"/>
  <c r="U650" i="2" s="1"/>
  <c r="Y650" i="2" s="1"/>
  <c r="M651" i="2"/>
  <c r="Q651" i="2" s="1"/>
  <c r="U651" i="2" s="1"/>
  <c r="Y651" i="2" s="1"/>
  <c r="J625" i="2"/>
  <c r="N626" i="2"/>
  <c r="R626" i="2" s="1"/>
  <c r="V626" i="2" s="1"/>
  <c r="Z626" i="2" s="1"/>
  <c r="I357" i="2"/>
  <c r="M358" i="2"/>
  <c r="Q358" i="2" s="1"/>
  <c r="U358" i="2" s="1"/>
  <c r="Y358" i="2" s="1"/>
  <c r="J345" i="2"/>
  <c r="N346" i="2"/>
  <c r="R346" i="2" s="1"/>
  <c r="V346" i="2" s="1"/>
  <c r="Z346" i="2" s="1"/>
  <c r="I563" i="2"/>
  <c r="M563" i="2" s="1"/>
  <c r="Q563" i="2" s="1"/>
  <c r="U563" i="2" s="1"/>
  <c r="Y563" i="2" s="1"/>
  <c r="M564" i="2"/>
  <c r="Q564" i="2" s="1"/>
  <c r="U564" i="2" s="1"/>
  <c r="Y564" i="2" s="1"/>
  <c r="I364" i="2"/>
  <c r="M364" i="2" s="1"/>
  <c r="Q364" i="2" s="1"/>
  <c r="U364" i="2" s="1"/>
  <c r="Y364" i="2" s="1"/>
  <c r="M365" i="2"/>
  <c r="Q365" i="2" s="1"/>
  <c r="U365" i="2" s="1"/>
  <c r="Y365" i="2" s="1"/>
  <c r="I149" i="2"/>
  <c r="M150" i="2"/>
  <c r="Q150" i="2" s="1"/>
  <c r="U150" i="2" s="1"/>
  <c r="Y150" i="2" s="1"/>
  <c r="I283" i="2"/>
  <c r="M283" i="2" s="1"/>
  <c r="Q283" i="2" s="1"/>
  <c r="U283" i="2" s="1"/>
  <c r="Y283" i="2" s="1"/>
  <c r="M284" i="2"/>
  <c r="Q284" i="2" s="1"/>
  <c r="U284" i="2" s="1"/>
  <c r="Y284" i="2" s="1"/>
  <c r="J398" i="2"/>
  <c r="N399" i="2"/>
  <c r="R399" i="2" s="1"/>
  <c r="V399" i="2" s="1"/>
  <c r="Z399" i="2" s="1"/>
  <c r="I568" i="2"/>
  <c r="M568" i="2" s="1"/>
  <c r="Q568" i="2" s="1"/>
  <c r="U568" i="2" s="1"/>
  <c r="Y568" i="2" s="1"/>
  <c r="M569" i="2"/>
  <c r="Q569" i="2" s="1"/>
  <c r="U569" i="2" s="1"/>
  <c r="Y569" i="2" s="1"/>
  <c r="J283" i="2"/>
  <c r="N283" i="2" s="1"/>
  <c r="R283" i="2" s="1"/>
  <c r="V283" i="2" s="1"/>
  <c r="Z283" i="2" s="1"/>
  <c r="N284" i="2"/>
  <c r="R284" i="2" s="1"/>
  <c r="V284" i="2" s="1"/>
  <c r="Z284" i="2" s="1"/>
  <c r="I413" i="2"/>
  <c r="M418" i="2"/>
  <c r="Q418" i="2" s="1"/>
  <c r="U418" i="2" s="1"/>
  <c r="Y418" i="2" s="1"/>
  <c r="J516" i="2"/>
  <c r="N516" i="2" s="1"/>
  <c r="R516" i="2" s="1"/>
  <c r="V516" i="2" s="1"/>
  <c r="Z516" i="2" s="1"/>
  <c r="N517" i="2"/>
  <c r="R517" i="2" s="1"/>
  <c r="V517" i="2" s="1"/>
  <c r="Z517" i="2" s="1"/>
  <c r="I215" i="2"/>
  <c r="M215" i="2" s="1"/>
  <c r="Q215" i="2" s="1"/>
  <c r="U215" i="2" s="1"/>
  <c r="Y215" i="2" s="1"/>
  <c r="M216" i="2"/>
  <c r="Q216" i="2" s="1"/>
  <c r="U216" i="2" s="1"/>
  <c r="Y216" i="2" s="1"/>
  <c r="J357" i="2"/>
  <c r="N358" i="2"/>
  <c r="R358" i="2" s="1"/>
  <c r="V358" i="2" s="1"/>
  <c r="Z358" i="2" s="1"/>
  <c r="J369" i="2"/>
  <c r="N369" i="2" s="1"/>
  <c r="R369" i="2" s="1"/>
  <c r="V369" i="2" s="1"/>
  <c r="Z369" i="2" s="1"/>
  <c r="I173" i="2"/>
  <c r="I19" i="2"/>
  <c r="M19" i="2" s="1"/>
  <c r="Q19" i="2" s="1"/>
  <c r="U19" i="2" s="1"/>
  <c r="Y19" i="2" s="1"/>
  <c r="M20" i="2"/>
  <c r="Q20" i="2" s="1"/>
  <c r="U20" i="2" s="1"/>
  <c r="Y20" i="2" s="1"/>
  <c r="M25" i="2"/>
  <c r="Q25" i="2" s="1"/>
  <c r="U25" i="2" s="1"/>
  <c r="Y25" i="2" s="1"/>
  <c r="I24" i="2"/>
  <c r="I34" i="2"/>
  <c r="M34" i="2" s="1"/>
  <c r="Q34" i="2" s="1"/>
  <c r="U34" i="2" s="1"/>
  <c r="Y34" i="2" s="1"/>
  <c r="M35" i="2"/>
  <c r="Q35" i="2" s="1"/>
  <c r="U35" i="2" s="1"/>
  <c r="Y35" i="2" s="1"/>
  <c r="J19" i="2"/>
  <c r="N19" i="2" s="1"/>
  <c r="R19" i="2" s="1"/>
  <c r="V19" i="2" s="1"/>
  <c r="Z19" i="2" s="1"/>
  <c r="N20" i="2"/>
  <c r="R20" i="2" s="1"/>
  <c r="V20" i="2" s="1"/>
  <c r="Z20" i="2" s="1"/>
  <c r="N25" i="2"/>
  <c r="R25" i="2" s="1"/>
  <c r="V25" i="2" s="1"/>
  <c r="Z25" i="2" s="1"/>
  <c r="J24" i="2"/>
  <c r="J34" i="2"/>
  <c r="N34" i="2" s="1"/>
  <c r="R34" i="2" s="1"/>
  <c r="V34" i="2" s="1"/>
  <c r="Z34" i="2" s="1"/>
  <c r="N35" i="2"/>
  <c r="R35" i="2" s="1"/>
  <c r="V35" i="2" s="1"/>
  <c r="Z35" i="2" s="1"/>
  <c r="H15" i="3"/>
  <c r="G15" i="3"/>
  <c r="N140" i="2" l="1"/>
  <c r="R140" i="2" s="1"/>
  <c r="V140" i="2" s="1"/>
  <c r="Z140" i="2" s="1"/>
  <c r="K416" i="3"/>
  <c r="O416" i="3" s="1"/>
  <c r="S416" i="3" s="1"/>
  <c r="W416" i="3" s="1"/>
  <c r="AA416" i="3" s="1"/>
  <c r="G415" i="3"/>
  <c r="K415" i="3" s="1"/>
  <c r="O415" i="3" s="1"/>
  <c r="S415" i="3" s="1"/>
  <c r="W415" i="3" s="1"/>
  <c r="AA415" i="3" s="1"/>
  <c r="G457" i="3"/>
  <c r="K457" i="3" s="1"/>
  <c r="O457" i="3" s="1"/>
  <c r="S457" i="3" s="1"/>
  <c r="W457" i="3" s="1"/>
  <c r="AA457" i="3" s="1"/>
  <c r="K15" i="3"/>
  <c r="O15" i="3" s="1"/>
  <c r="S15" i="3" s="1"/>
  <c r="W15" i="3" s="1"/>
  <c r="AA15" i="3" s="1"/>
  <c r="L15" i="3"/>
  <c r="P15" i="3" s="1"/>
  <c r="T15" i="3" s="1"/>
  <c r="X15" i="3" s="1"/>
  <c r="AB15" i="3" s="1"/>
  <c r="L416" i="3"/>
  <c r="P416" i="3" s="1"/>
  <c r="T416" i="3" s="1"/>
  <c r="X416" i="3" s="1"/>
  <c r="AB416" i="3" s="1"/>
  <c r="H415" i="3"/>
  <c r="L415" i="3" s="1"/>
  <c r="P415" i="3" s="1"/>
  <c r="T415" i="3" s="1"/>
  <c r="X415" i="3" s="1"/>
  <c r="AB415" i="3" s="1"/>
  <c r="I129" i="2"/>
  <c r="M129" i="2" s="1"/>
  <c r="Q129" i="2" s="1"/>
  <c r="U129" i="2" s="1"/>
  <c r="Y129" i="2" s="1"/>
  <c r="N149" i="2"/>
  <c r="R149" i="2" s="1"/>
  <c r="V149" i="2" s="1"/>
  <c r="Z149" i="2" s="1"/>
  <c r="M140" i="2"/>
  <c r="Q140" i="2" s="1"/>
  <c r="U140" i="2" s="1"/>
  <c r="Y140" i="2" s="1"/>
  <c r="M574" i="2"/>
  <c r="Q574" i="2" s="1"/>
  <c r="U574" i="2" s="1"/>
  <c r="Y574" i="2" s="1"/>
  <c r="N574" i="2"/>
  <c r="R574" i="2" s="1"/>
  <c r="V574" i="2" s="1"/>
  <c r="Z574" i="2" s="1"/>
  <c r="I407" i="2"/>
  <c r="M407" i="2" s="1"/>
  <c r="Q407" i="2" s="1"/>
  <c r="U407" i="2" s="1"/>
  <c r="Y407" i="2" s="1"/>
  <c r="M413" i="2"/>
  <c r="Q413" i="2" s="1"/>
  <c r="U413" i="2" s="1"/>
  <c r="Y413" i="2" s="1"/>
  <c r="J339" i="2"/>
  <c r="N339" i="2" s="1"/>
  <c r="R339" i="2" s="1"/>
  <c r="V339" i="2" s="1"/>
  <c r="Z339" i="2" s="1"/>
  <c r="N345" i="2"/>
  <c r="R345" i="2" s="1"/>
  <c r="V345" i="2" s="1"/>
  <c r="Z345" i="2" s="1"/>
  <c r="M357" i="2"/>
  <c r="Q357" i="2" s="1"/>
  <c r="U357" i="2" s="1"/>
  <c r="Y357" i="2" s="1"/>
  <c r="I351" i="2"/>
  <c r="J586" i="2"/>
  <c r="N586" i="2" s="1"/>
  <c r="R586" i="2" s="1"/>
  <c r="V586" i="2" s="1"/>
  <c r="Z586" i="2" s="1"/>
  <c r="N602" i="2"/>
  <c r="R602" i="2" s="1"/>
  <c r="V602" i="2" s="1"/>
  <c r="Z602" i="2" s="1"/>
  <c r="I422" i="2"/>
  <c r="M431" i="2"/>
  <c r="Q431" i="2" s="1"/>
  <c r="U431" i="2" s="1"/>
  <c r="Y431" i="2" s="1"/>
  <c r="J454" i="2"/>
  <c r="N455" i="2"/>
  <c r="R455" i="2" s="1"/>
  <c r="V455" i="2" s="1"/>
  <c r="Z455" i="2" s="1"/>
  <c r="I85" i="2"/>
  <c r="M85" i="2" s="1"/>
  <c r="Q85" i="2" s="1"/>
  <c r="U85" i="2" s="1"/>
  <c r="Y85" i="2" s="1"/>
  <c r="M104" i="2"/>
  <c r="Q104" i="2" s="1"/>
  <c r="U104" i="2" s="1"/>
  <c r="Y104" i="2" s="1"/>
  <c r="J634" i="2"/>
  <c r="N635" i="2"/>
  <c r="R635" i="2" s="1"/>
  <c r="V635" i="2" s="1"/>
  <c r="Z635" i="2" s="1"/>
  <c r="I634" i="2"/>
  <c r="M635" i="2"/>
  <c r="Q635" i="2" s="1"/>
  <c r="U635" i="2" s="1"/>
  <c r="Y635" i="2" s="1"/>
  <c r="I385" i="2"/>
  <c r="M385" i="2" s="1"/>
  <c r="Q385" i="2" s="1"/>
  <c r="U385" i="2" s="1"/>
  <c r="Y385" i="2" s="1"/>
  <c r="M386" i="2"/>
  <c r="Q386" i="2" s="1"/>
  <c r="U386" i="2" s="1"/>
  <c r="Y386" i="2" s="1"/>
  <c r="J407" i="2"/>
  <c r="N407" i="2" s="1"/>
  <c r="R407" i="2" s="1"/>
  <c r="V407" i="2" s="1"/>
  <c r="Z407" i="2" s="1"/>
  <c r="N413" i="2"/>
  <c r="R413" i="2" s="1"/>
  <c r="V413" i="2" s="1"/>
  <c r="Z413" i="2" s="1"/>
  <c r="N173" i="2"/>
  <c r="R173" i="2" s="1"/>
  <c r="V173" i="2" s="1"/>
  <c r="Z173" i="2" s="1"/>
  <c r="J172" i="2"/>
  <c r="J545" i="2"/>
  <c r="N545" i="2" s="1"/>
  <c r="R545" i="2" s="1"/>
  <c r="V545" i="2" s="1"/>
  <c r="Z545" i="2" s="1"/>
  <c r="N546" i="2"/>
  <c r="R546" i="2" s="1"/>
  <c r="V546" i="2" s="1"/>
  <c r="Z546" i="2" s="1"/>
  <c r="I488" i="2"/>
  <c r="M488" i="2" s="1"/>
  <c r="Q488" i="2" s="1"/>
  <c r="U488" i="2" s="1"/>
  <c r="Y488" i="2" s="1"/>
  <c r="M489" i="2"/>
  <c r="Q489" i="2" s="1"/>
  <c r="U489" i="2" s="1"/>
  <c r="Y489" i="2" s="1"/>
  <c r="I397" i="2"/>
  <c r="M397" i="2" s="1"/>
  <c r="Q397" i="2" s="1"/>
  <c r="U397" i="2" s="1"/>
  <c r="Y397" i="2" s="1"/>
  <c r="M398" i="2"/>
  <c r="Q398" i="2" s="1"/>
  <c r="U398" i="2" s="1"/>
  <c r="Y398" i="2" s="1"/>
  <c r="N494" i="2"/>
  <c r="R494" i="2" s="1"/>
  <c r="V494" i="2" s="1"/>
  <c r="Z494" i="2" s="1"/>
  <c r="I229" i="2"/>
  <c r="M291" i="2"/>
  <c r="Q291" i="2" s="1"/>
  <c r="U291" i="2" s="1"/>
  <c r="Y291" i="2" s="1"/>
  <c r="N357" i="2"/>
  <c r="R357" i="2" s="1"/>
  <c r="V357" i="2" s="1"/>
  <c r="Z357" i="2" s="1"/>
  <c r="J351" i="2"/>
  <c r="J397" i="2"/>
  <c r="N397" i="2" s="1"/>
  <c r="R397" i="2" s="1"/>
  <c r="V397" i="2" s="1"/>
  <c r="Z397" i="2" s="1"/>
  <c r="N398" i="2"/>
  <c r="R398" i="2" s="1"/>
  <c r="V398" i="2" s="1"/>
  <c r="Z398" i="2" s="1"/>
  <c r="M149" i="2"/>
  <c r="Q149" i="2" s="1"/>
  <c r="U149" i="2" s="1"/>
  <c r="Y149" i="2" s="1"/>
  <c r="I148" i="2"/>
  <c r="M148" i="2" s="1"/>
  <c r="Q148" i="2" s="1"/>
  <c r="U148" i="2" s="1"/>
  <c r="Y148" i="2" s="1"/>
  <c r="J624" i="2"/>
  <c r="N624" i="2" s="1"/>
  <c r="R624" i="2" s="1"/>
  <c r="V624" i="2" s="1"/>
  <c r="Z624" i="2" s="1"/>
  <c r="N625" i="2"/>
  <c r="R625" i="2" s="1"/>
  <c r="V625" i="2" s="1"/>
  <c r="Z625" i="2" s="1"/>
  <c r="J129" i="2"/>
  <c r="N129" i="2" s="1"/>
  <c r="R129" i="2" s="1"/>
  <c r="V129" i="2" s="1"/>
  <c r="Z129" i="2" s="1"/>
  <c r="N130" i="2"/>
  <c r="R130" i="2" s="1"/>
  <c r="V130" i="2" s="1"/>
  <c r="Z130" i="2" s="1"/>
  <c r="J85" i="2"/>
  <c r="N85" i="2" s="1"/>
  <c r="R85" i="2" s="1"/>
  <c r="V85" i="2" s="1"/>
  <c r="Z85" i="2" s="1"/>
  <c r="N104" i="2"/>
  <c r="R104" i="2" s="1"/>
  <c r="V104" i="2" s="1"/>
  <c r="Z104" i="2" s="1"/>
  <c r="I624" i="2"/>
  <c r="M624" i="2" s="1"/>
  <c r="Q624" i="2" s="1"/>
  <c r="U624" i="2" s="1"/>
  <c r="Y624" i="2" s="1"/>
  <c r="M625" i="2"/>
  <c r="Q625" i="2" s="1"/>
  <c r="U625" i="2" s="1"/>
  <c r="Y625" i="2" s="1"/>
  <c r="M173" i="2"/>
  <c r="Q173" i="2" s="1"/>
  <c r="U173" i="2" s="1"/>
  <c r="Y173" i="2" s="1"/>
  <c r="I172" i="2"/>
  <c r="J229" i="2"/>
  <c r="N291" i="2"/>
  <c r="R291" i="2" s="1"/>
  <c r="V291" i="2" s="1"/>
  <c r="Z291" i="2" s="1"/>
  <c r="I391" i="2"/>
  <c r="M391" i="2" s="1"/>
  <c r="Q391" i="2" s="1"/>
  <c r="U391" i="2" s="1"/>
  <c r="Y391" i="2" s="1"/>
  <c r="M392" i="2"/>
  <c r="Q392" i="2" s="1"/>
  <c r="U392" i="2" s="1"/>
  <c r="Y392" i="2" s="1"/>
  <c r="J385" i="2"/>
  <c r="N385" i="2" s="1"/>
  <c r="R385" i="2" s="1"/>
  <c r="V385" i="2" s="1"/>
  <c r="Z385" i="2" s="1"/>
  <c r="N386" i="2"/>
  <c r="R386" i="2" s="1"/>
  <c r="V386" i="2" s="1"/>
  <c r="Z386" i="2" s="1"/>
  <c r="J391" i="2"/>
  <c r="N391" i="2" s="1"/>
  <c r="R391" i="2" s="1"/>
  <c r="V391" i="2" s="1"/>
  <c r="Z391" i="2" s="1"/>
  <c r="N392" i="2"/>
  <c r="R392" i="2" s="1"/>
  <c r="V392" i="2" s="1"/>
  <c r="Z392" i="2" s="1"/>
  <c r="M494" i="2"/>
  <c r="Q494" i="2" s="1"/>
  <c r="U494" i="2" s="1"/>
  <c r="Y494" i="2" s="1"/>
  <c r="J422" i="2"/>
  <c r="N431" i="2"/>
  <c r="R431" i="2" s="1"/>
  <c r="V431" i="2" s="1"/>
  <c r="Z431" i="2" s="1"/>
  <c r="J223" i="2"/>
  <c r="N223" i="2" s="1"/>
  <c r="R223" i="2" s="1"/>
  <c r="V223" i="2" s="1"/>
  <c r="Z223" i="2" s="1"/>
  <c r="N224" i="2"/>
  <c r="R224" i="2" s="1"/>
  <c r="V224" i="2" s="1"/>
  <c r="Z224" i="2" s="1"/>
  <c r="I223" i="2"/>
  <c r="M223" i="2" s="1"/>
  <c r="Q223" i="2" s="1"/>
  <c r="U223" i="2" s="1"/>
  <c r="Y223" i="2" s="1"/>
  <c r="M224" i="2"/>
  <c r="Q224" i="2" s="1"/>
  <c r="U224" i="2" s="1"/>
  <c r="Y224" i="2" s="1"/>
  <c r="J123" i="2"/>
  <c r="N123" i="2" s="1"/>
  <c r="R123" i="2" s="1"/>
  <c r="V123" i="2" s="1"/>
  <c r="Z123" i="2" s="1"/>
  <c r="N124" i="2"/>
  <c r="R124" i="2" s="1"/>
  <c r="V124" i="2" s="1"/>
  <c r="Z124" i="2" s="1"/>
  <c r="I123" i="2"/>
  <c r="M123" i="2" s="1"/>
  <c r="Q123" i="2" s="1"/>
  <c r="U123" i="2" s="1"/>
  <c r="Y123" i="2" s="1"/>
  <c r="M124" i="2"/>
  <c r="Q124" i="2" s="1"/>
  <c r="U124" i="2" s="1"/>
  <c r="Y124" i="2" s="1"/>
  <c r="I586" i="2"/>
  <c r="M586" i="2" s="1"/>
  <c r="Q586" i="2" s="1"/>
  <c r="U586" i="2" s="1"/>
  <c r="Y586" i="2" s="1"/>
  <c r="M602" i="2"/>
  <c r="Q602" i="2" s="1"/>
  <c r="U602" i="2" s="1"/>
  <c r="Y602" i="2" s="1"/>
  <c r="J488" i="2"/>
  <c r="N488" i="2" s="1"/>
  <c r="R488" i="2" s="1"/>
  <c r="V488" i="2" s="1"/>
  <c r="Z488" i="2" s="1"/>
  <c r="N489" i="2"/>
  <c r="R489" i="2" s="1"/>
  <c r="V489" i="2" s="1"/>
  <c r="Z489" i="2" s="1"/>
  <c r="I545" i="2"/>
  <c r="M545" i="2" s="1"/>
  <c r="Q545" i="2" s="1"/>
  <c r="U545" i="2" s="1"/>
  <c r="Y545" i="2" s="1"/>
  <c r="M546" i="2"/>
  <c r="Q546" i="2" s="1"/>
  <c r="U546" i="2" s="1"/>
  <c r="Y546" i="2" s="1"/>
  <c r="I454" i="2"/>
  <c r="M455" i="2"/>
  <c r="Q455" i="2" s="1"/>
  <c r="U455" i="2" s="1"/>
  <c r="Y455" i="2" s="1"/>
  <c r="I33" i="2"/>
  <c r="M33" i="2" s="1"/>
  <c r="Q33" i="2" s="1"/>
  <c r="U33" i="2" s="1"/>
  <c r="Y33" i="2" s="1"/>
  <c r="J18" i="2"/>
  <c r="N24" i="2"/>
  <c r="R24" i="2" s="1"/>
  <c r="V24" i="2" s="1"/>
  <c r="Z24" i="2" s="1"/>
  <c r="I18" i="2"/>
  <c r="M18" i="2" s="1"/>
  <c r="Q18" i="2" s="1"/>
  <c r="U18" i="2" s="1"/>
  <c r="Y18" i="2" s="1"/>
  <c r="M24" i="2"/>
  <c r="Q24" i="2" s="1"/>
  <c r="U24" i="2" s="1"/>
  <c r="Y24" i="2" s="1"/>
  <c r="J33" i="2"/>
  <c r="N33" i="2" s="1"/>
  <c r="R33" i="2" s="1"/>
  <c r="V33" i="2" s="1"/>
  <c r="Z33" i="2" s="1"/>
  <c r="H457" i="3" l="1"/>
  <c r="L457" i="3" s="1"/>
  <c r="P457" i="3" s="1"/>
  <c r="T457" i="3" s="1"/>
  <c r="X457" i="3" s="1"/>
  <c r="AB457" i="3" s="1"/>
  <c r="I487" i="2"/>
  <c r="I486" i="2" s="1"/>
  <c r="M486" i="2" s="1"/>
  <c r="Q486" i="2" s="1"/>
  <c r="U486" i="2" s="1"/>
  <c r="Y486" i="2" s="1"/>
  <c r="J487" i="2"/>
  <c r="N487" i="2" s="1"/>
  <c r="R487" i="2" s="1"/>
  <c r="V487" i="2" s="1"/>
  <c r="Z487" i="2" s="1"/>
  <c r="J350" i="2"/>
  <c r="N350" i="2" s="1"/>
  <c r="R350" i="2" s="1"/>
  <c r="V350" i="2" s="1"/>
  <c r="Z350" i="2" s="1"/>
  <c r="N351" i="2"/>
  <c r="R351" i="2" s="1"/>
  <c r="V351" i="2" s="1"/>
  <c r="Z351" i="2" s="1"/>
  <c r="N172" i="2"/>
  <c r="R172" i="2" s="1"/>
  <c r="V172" i="2" s="1"/>
  <c r="Z172" i="2" s="1"/>
  <c r="J138" i="2"/>
  <c r="N138" i="2" s="1"/>
  <c r="R138" i="2" s="1"/>
  <c r="V138" i="2" s="1"/>
  <c r="Z138" i="2" s="1"/>
  <c r="J222" i="2"/>
  <c r="N222" i="2" s="1"/>
  <c r="R222" i="2" s="1"/>
  <c r="V222" i="2" s="1"/>
  <c r="Z222" i="2" s="1"/>
  <c r="N229" i="2"/>
  <c r="R229" i="2" s="1"/>
  <c r="V229" i="2" s="1"/>
  <c r="Z229" i="2" s="1"/>
  <c r="N634" i="2"/>
  <c r="R634" i="2" s="1"/>
  <c r="V634" i="2" s="1"/>
  <c r="Z634" i="2" s="1"/>
  <c r="J633" i="2"/>
  <c r="J453" i="2"/>
  <c r="N453" i="2" s="1"/>
  <c r="R453" i="2" s="1"/>
  <c r="V453" i="2" s="1"/>
  <c r="Z453" i="2" s="1"/>
  <c r="N454" i="2"/>
  <c r="R454" i="2" s="1"/>
  <c r="V454" i="2" s="1"/>
  <c r="Z454" i="2" s="1"/>
  <c r="I138" i="2"/>
  <c r="M138" i="2" s="1"/>
  <c r="Q138" i="2" s="1"/>
  <c r="U138" i="2" s="1"/>
  <c r="Y138" i="2" s="1"/>
  <c r="M172" i="2"/>
  <c r="Q172" i="2" s="1"/>
  <c r="U172" i="2" s="1"/>
  <c r="Y172" i="2" s="1"/>
  <c r="I350" i="2"/>
  <c r="M350" i="2" s="1"/>
  <c r="Q350" i="2" s="1"/>
  <c r="U350" i="2" s="1"/>
  <c r="Y350" i="2" s="1"/>
  <c r="M351" i="2"/>
  <c r="Q351" i="2" s="1"/>
  <c r="U351" i="2" s="1"/>
  <c r="Y351" i="2" s="1"/>
  <c r="I453" i="2"/>
  <c r="M453" i="2" s="1"/>
  <c r="Q453" i="2" s="1"/>
  <c r="U453" i="2" s="1"/>
  <c r="Y453" i="2" s="1"/>
  <c r="M454" i="2"/>
  <c r="Q454" i="2" s="1"/>
  <c r="U454" i="2" s="1"/>
  <c r="Y454" i="2" s="1"/>
  <c r="J406" i="2"/>
  <c r="N406" i="2" s="1"/>
  <c r="R406" i="2" s="1"/>
  <c r="V406" i="2" s="1"/>
  <c r="Z406" i="2" s="1"/>
  <c r="N422" i="2"/>
  <c r="R422" i="2" s="1"/>
  <c r="V422" i="2" s="1"/>
  <c r="Z422" i="2" s="1"/>
  <c r="I222" i="2"/>
  <c r="M222" i="2" s="1"/>
  <c r="Q222" i="2" s="1"/>
  <c r="U222" i="2" s="1"/>
  <c r="Y222" i="2" s="1"/>
  <c r="M229" i="2"/>
  <c r="Q229" i="2" s="1"/>
  <c r="U229" i="2" s="1"/>
  <c r="Y229" i="2" s="1"/>
  <c r="M634" i="2"/>
  <c r="Q634" i="2" s="1"/>
  <c r="U634" i="2" s="1"/>
  <c r="Y634" i="2" s="1"/>
  <c r="I633" i="2"/>
  <c r="I406" i="2"/>
  <c r="M406" i="2" s="1"/>
  <c r="Q406" i="2" s="1"/>
  <c r="U406" i="2" s="1"/>
  <c r="Y406" i="2" s="1"/>
  <c r="M422" i="2"/>
  <c r="Q422" i="2" s="1"/>
  <c r="U422" i="2" s="1"/>
  <c r="Y422" i="2" s="1"/>
  <c r="N18" i="2"/>
  <c r="R18" i="2" s="1"/>
  <c r="V18" i="2" s="1"/>
  <c r="Z18" i="2" s="1"/>
  <c r="J17" i="2"/>
  <c r="I17" i="2"/>
  <c r="M487" i="2" l="1"/>
  <c r="Q487" i="2" s="1"/>
  <c r="U487" i="2" s="1"/>
  <c r="Y487" i="2" s="1"/>
  <c r="J486" i="2"/>
  <c r="N486" i="2" s="1"/>
  <c r="R486" i="2" s="1"/>
  <c r="V486" i="2" s="1"/>
  <c r="Z486" i="2" s="1"/>
  <c r="J632" i="2"/>
  <c r="N632" i="2" s="1"/>
  <c r="R632" i="2" s="1"/>
  <c r="V632" i="2" s="1"/>
  <c r="Z632" i="2" s="1"/>
  <c r="N633" i="2"/>
  <c r="R633" i="2" s="1"/>
  <c r="V633" i="2" s="1"/>
  <c r="Z633" i="2" s="1"/>
  <c r="I632" i="2"/>
  <c r="M632" i="2" s="1"/>
  <c r="Q632" i="2" s="1"/>
  <c r="U632" i="2" s="1"/>
  <c r="Y632" i="2" s="1"/>
  <c r="M633" i="2"/>
  <c r="Q633" i="2" s="1"/>
  <c r="U633" i="2" s="1"/>
  <c r="Y633" i="2" s="1"/>
  <c r="M17" i="2"/>
  <c r="Q17" i="2" s="1"/>
  <c r="U17" i="2" s="1"/>
  <c r="Y17" i="2" s="1"/>
  <c r="N17" i="2"/>
  <c r="R17" i="2" s="1"/>
  <c r="V17" i="2" s="1"/>
  <c r="Z17" i="2" s="1"/>
  <c r="J662" i="2" l="1"/>
  <c r="N662" i="2" s="1"/>
  <c r="R662" i="2" s="1"/>
  <c r="V662" i="2" s="1"/>
  <c r="Z662" i="2" s="1"/>
  <c r="I662" i="2"/>
  <c r="M662" i="2" s="1"/>
  <c r="Q662" i="2" s="1"/>
  <c r="U662" i="2" s="1"/>
  <c r="Y662" i="2" s="1"/>
</calcChain>
</file>

<file path=xl/sharedStrings.xml><?xml version="1.0" encoding="utf-8"?>
<sst xmlns="http://schemas.openxmlformats.org/spreadsheetml/2006/main" count="5662" uniqueCount="362">
  <si>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</si>
  <si>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</si>
  <si>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</si>
  <si>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</si>
  <si>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</si>
  <si>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</si>
  <si>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</si>
  <si>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</si>
  <si>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</si>
  <si>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</si>
  <si>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</si>
  <si>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</si>
  <si>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</si>
  <si>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</si>
  <si>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</si>
  <si>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</si>
  <si>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</si>
  <si>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</si>
  <si>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</si>
  <si>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</si>
  <si>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</si>
  <si>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</si>
  <si>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</si>
  <si>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</si>
  <si>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</si>
  <si>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</si>
  <si>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</si>
  <si>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</si>
  <si>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</si>
  <si>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</si>
  <si>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</si>
  <si>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</si>
  <si>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</si>
  <si>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</si>
  <si>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</si>
  <si>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</si>
  <si>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</si>
  <si>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</si>
  <si>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</si>
  <si>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</si>
  <si>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</si>
  <si>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</si>
  <si>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</si>
  <si>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</si>
  <si>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</si>
  <si>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</si>
  <si>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</si>
  <si>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</si>
  <si>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</si>
  <si>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</si>
  <si>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</si>
  <si>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</si>
  <si>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</si>
  <si>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</si>
  <si>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</si>
  <si>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</si>
  <si>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</si>
  <si>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</si>
  <si>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</si>
  <si>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</si>
  <si>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</si>
  <si>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</si>
  <si>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</si>
  <si>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</si>
  <si>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</si>
  <si>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</si>
  <si>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</si>
  <si>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</si>
  <si>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</si>
  <si>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</si>
  <si>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</si>
  <si>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</si>
  <si>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</si>
  <si>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</si>
  <si>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</si>
  <si>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</si>
  <si>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</si>
  <si>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</si>
  <si>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</si>
  <si>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</si>
  <si>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</si>
  <si>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</si>
  <si>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</si>
  <si>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</si>
  <si>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</si>
  <si>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</si>
  <si>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</si>
  <si>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</si>
  <si>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</si>
  <si>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</si>
  <si>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</si>
  <si>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</si>
  <si>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</si>
  <si>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</si>
  <si>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</si>
  <si>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</si>
  <si>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</si>
  <si>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</si>
  <si>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</si>
  <si>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</si>
  <si>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</si>
  <si>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</si>
  <si>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</si>
  <si>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</si>
  <si>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</si>
  <si>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</si>
  <si>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</si>
  <si>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</si>
  <si>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</si>
  <si>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</si>
  <si>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</si>
  <si>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</si>
  <si>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</si>
  <si>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</si>
  <si>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</si>
  <si>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</si>
  <si>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</si>
  <si>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</si>
  <si>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</si>
  <si>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</si>
  <si>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</si>
  <si>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</si>
  <si>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</si>
  <si>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</si>
  <si>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</si>
  <si>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</si>
  <si>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</si>
  <si>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</si>
  <si>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</si>
  <si>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</si>
  <si>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</si>
  <si>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</si>
  <si>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</si>
  <si>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</si>
  <si>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</si>
  <si>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</si>
  <si>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</si>
  <si>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</si>
  <si>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</si>
  <si>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</si>
  <si>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</si>
  <si>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</si>
  <si>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</si>
  <si>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</si>
  <si>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</si>
  <si>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</si>
  <si>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</si>
  <si>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</si>
  <si>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</si>
  <si>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</si>
  <si>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</si>
  <si>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</si>
  <si>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</si>
  <si>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</si>
  <si>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</si>
  <si>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</si>
  <si>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</si>
  <si>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</si>
  <si>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</si>
  <si>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</si>
  <si>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</si>
  <si>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</si>
  <si>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</si>
  <si>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</si>
  <si>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</si>
  <si>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</si>
  <si>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</si>
  <si>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</si>
  <si>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</si>
  <si>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</si>
  <si>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</si>
  <si>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</si>
  <si>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</si>
  <si>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</si>
  <si>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</si>
  <si>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</si>
  <si>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</si>
  <si>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</si>
  <si>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</si>
  <si>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</si>
  <si>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</si>
  <si>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</si>
  <si>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</si>
  <si>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</si>
  <si>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</si>
  <si>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</si>
  <si>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</si>
  <si>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</si>
  <si>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</si>
  <si>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</si>
  <si>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</si>
  <si>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</si>
  <si>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</si>
  <si>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</si>
  <si>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</si>
  <si>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</si>
  <si>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</si>
  <si>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</si>
  <si>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</si>
  <si>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</si>
  <si>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</si>
  <si>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</si>
  <si>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</si>
  <si>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</si>
  <si>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</si>
  <si>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</si>
  <si>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</si>
  <si>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</si>
  <si>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</si>
  <si>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</si>
  <si>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</si>
  <si>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</si>
  <si>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</si>
  <si>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</si>
  <si>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</si>
  <si>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</si>
  <si>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</si>
  <si>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</si>
  <si>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</si>
  <si>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</si>
  <si>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</si>
  <si>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</si>
  <si>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</si>
  <si>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</si>
  <si>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</si>
  <si>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</si>
  <si>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</si>
  <si>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</si>
  <si>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</si>
  <si>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</si>
  <si>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</si>
  <si>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</si>
  <si>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</si>
  <si>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</si>
  <si>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</si>
  <si>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</si>
  <si>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</si>
  <si>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</si>
  <si>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</si>
  <si>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</si>
  <si>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</si>
  <si>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</si>
  <si>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</si>
  <si>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</si>
  <si>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</si>
  <si>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</si>
  <si>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</si>
  <si>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</si>
  <si>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</si>
  <si>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</si>
  <si>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</si>
  <si>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</si>
  <si>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</si>
  <si>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</si>
  <si>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</si>
  <si>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</si>
  <si>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</si>
  <si>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</si>
  <si>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</si>
  <si>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</si>
  <si>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</si>
  <si>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</si>
  <si>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</si>
  <si>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</si>
  <si>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</si>
  <si>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</si>
  <si>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</si>
  <si>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</si>
  <si>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</si>
  <si>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</si>
  <si>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</si>
  <si>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</si>
  <si>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</si>
  <si>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</si>
  <si>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</si>
  <si>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</si>
  <si>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</si>
  <si>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</si>
  <si>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</si>
  <si>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</si>
  <si>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</si>
  <si>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</si>
  <si>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</si>
  <si>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</si>
  <si>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</si>
  <si>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</si>
  <si>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</si>
  <si>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</si>
  <si>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</si>
  <si>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</si>
  <si>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</si>
  <si>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</si>
  <si>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</si>
  <si>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</si>
  <si>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</si>
  <si>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</si>
  <si>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</si>
  <si>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</si>
  <si>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</si>
  <si>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</si>
  <si>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</si>
  <si>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</si>
  <si>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</si>
  <si>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</si>
  <si>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</si>
  <si>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</si>
  <si>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</si>
  <si>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</si>
  <si>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</si>
  <si>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</si>
  <si>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</si>
  <si>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</si>
  <si>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</si>
  <si>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</si>
  <si>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</si>
  <si>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</si>
  <si>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</si>
  <si>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</si>
  <si>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</si>
  <si>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</si>
  <si>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</si>
  <si>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</si>
  <si>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</si>
  <si>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</si>
  <si>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</si>
  <si>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</si>
  <si>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</si>
  <si>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</si>
  <si>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</si>
  <si>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</si>
  <si>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</si>
  <si>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</si>
  <si>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</si>
  <si>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</si>
  <si>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</si>
  <si>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</si>
  <si>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</si>
  <si>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</si>
  <si>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</si>
  <si>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</si>
  <si>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</si>
  <si>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</si>
  <si>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</si>
  <si>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</si>
  <si>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</si>
  <si>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</si>
  <si>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</si>
  <si>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</si>
  <si>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</si>
  <si>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</si>
  <si>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</si>
  <si>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</si>
  <si>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</si>
  <si>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</si>
  <si>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ПРИЛОЖЕНИЕ №5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</si>
  <si>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</si>
  <si>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</si>
  <si>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</si>
  <si>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 xml:space="preserve">к решению Собрания депутатов МО "Приморский муниципальный район"               от 13 декабря 2018 г. № 36 </t>
  </si>
  <si>
    <t>ПРИЛОЖЕНИЕ №8</t>
  </si>
  <si>
    <t>Обеспечение устойчивого развития сельских территорий</t>
  </si>
  <si>
    <t xml:space="preserve">к решению Собрания депутатов МО "Приморский муниципальный район"            от 20 июня 2019 г. № 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</si>
</sst>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98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9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5" xfId="1" applyFill="1" applyBorder="1"/>
    <xf numFmtId="0" fontId="1" fillId="2" borderId="21" xfId="1" applyFill="1" applyBorder="1"/>
    <xf numFmtId="0" fontId="1" fillId="2" borderId="30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6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5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5" xfId="1" applyNumberFormat="1" applyFont="1" applyFill="1" applyBorder="1"/>
    <xf numFmtId="0" fontId="1" fillId="0" borderId="22" xfId="1" applyFill="1" applyBorder="1"/>
    <xf numFmtId="168" fontId="2" fillId="0" borderId="25" xfId="1" applyNumberFormat="1" applyFont="1" applyFill="1" applyBorder="1"/>
    <xf numFmtId="168" fontId="4" fillId="0" borderId="19" xfId="1" applyNumberFormat="1" applyFont="1" applyFill="1" applyBorder="1"/>
    <xf numFmtId="168" fontId="4" fillId="0" borderId="26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5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2" xfId="1" applyNumberFormat="1" applyFont="1" applyFill="1" applyBorder="1"/>
    <xf numFmtId="0" fontId="4" fillId="0" borderId="24" xfId="1" applyNumberFormat="1" applyFont="1" applyFill="1" applyBorder="1" applyAlignment="1" applyProtection="1">
      <alignment wrapText="1"/>
      <protection hidden="1"/>
    </xf>
    <xf numFmtId="166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5" fontId="4" fillId="0" borderId="12" xfId="1" applyNumberFormat="1" applyFont="1" applyFill="1" applyBorder="1" applyAlignment="1" applyProtection="1">
      <alignment horizontal="center"/>
      <protection hidden="1"/>
    </xf>
    <xf numFmtId="164" fontId="4" fillId="0" borderId="12" xfId="1" applyNumberFormat="1" applyFont="1" applyFill="1" applyBorder="1" applyAlignment="1" applyProtection="1">
      <alignment horizontal="center"/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168" fontId="2" fillId="3" borderId="5" xfId="1" applyNumberFormat="1" applyFont="1" applyFill="1" applyBorder="1"/>
    <xf numFmtId="168" fontId="2" fillId="3" borderId="14" xfId="1" applyNumberFormat="1" applyFont="1" applyFill="1" applyBorder="1"/>
    <xf numFmtId="0" fontId="1" fillId="3" borderId="5" xfId="1" applyFill="1" applyBorder="1"/>
    <xf numFmtId="2" fontId="2" fillId="0" borderId="5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5" xfId="1" applyNumberFormat="1" applyFont="1" applyFill="1" applyBorder="1"/>
    <xf numFmtId="168" fontId="2" fillId="2" borderId="16" xfId="1" applyNumberFormat="1" applyFont="1" applyFill="1" applyBorder="1"/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9" fontId="2" fillId="2" borderId="5" xfId="1" applyNumberFormat="1" applyFont="1" applyFill="1" applyBorder="1" applyAlignment="1" applyProtection="1">
      <alignment horizontal="right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1" fillId="2" borderId="0" xfId="1" applyFill="1" applyAlignment="1">
      <alignment horizontal="right" vertical="center"/>
    </xf>
    <xf numFmtId="0" fontId="1" fillId="2" borderId="0" xfId="1" applyFill="1" applyAlignment="1">
      <alignment horizontal="left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6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6" fillId="0" borderId="0" xfId="1" applyFont="1" applyFill="1" applyAlignment="1">
      <alignment horizontal="right"/>
    </xf>
    <xf numFmtId="0" fontId="1" fillId="0" borderId="3" xfId="1" applyFill="1" applyBorder="1" applyAlignment="1">
      <alignment horizontal="right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1" fillId="0" borderId="28" xfId="1" applyFill="1" applyBorder="1" applyAlignment="1">
      <alignment horizontal="center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4" fillId="0" borderId="7" xfId="1" applyFont="1" applyFill="1" applyBorder="1" applyAlignment="1">
      <alignment horizontal="center" wrapText="1"/>
    </xf>
    <xf numFmtId="0" fontId="4" fillId="0" borderId="31" xfId="1" applyFont="1" applyFill="1" applyBorder="1" applyAlignment="1">
      <alignment horizontal="center" wrapText="1"/>
    </xf>
    <xf numFmtId="0" fontId="1" fillId="0" borderId="3" xfId="1" applyFill="1" applyBorder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1" xfId="1" applyNumberFormat="1" applyFont="1" applyFill="1" applyBorder="1" applyAlignment="1" applyProtection="1">
      <alignment horizontal="center" vertical="center"/>
      <protection hidden="1"/>
    </xf>
    <xf numFmtId="0" fontId="1" fillId="2" borderId="0" xfId="1" applyFill="1" applyAlignment="1">
      <alignment horizontal="center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0"/>
  <sheetViews>
    <sheetView showGridLines="0" view="pageBreakPreview" zoomScale="95" zoomScaleNormal="100" zoomScaleSheetLayoutView="95" workbookViewId="0">
      <selection activeCell="AB14" sqref="AB14"/>
    </sheetView>
  </sheetViews>
  <sheetFormatPr defaultColWidth="9.140625" defaultRowHeight="12.75" x14ac:dyDescent="0.2"/>
  <cols>
    <col min="1" max="1" width="46.8554687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710937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3.28515625" style="1" customWidth="1"/>
    <col min="26" max="26" width="14.85546875" style="1" customWidth="1"/>
    <col min="27" max="226" width="9.140625" style="1" customWidth="1"/>
    <col min="227" max="16384" width="9.140625" style="1"/>
  </cols>
  <sheetData>
    <row r="1" spans="1:26" x14ac:dyDescent="0.2">
      <c r="Y1" s="162" t="s">
        <v>342</v>
      </c>
      <c r="Z1" s="162"/>
    </row>
    <row r="2" spans="1:26" ht="42" customHeight="1" x14ac:dyDescent="0.2">
      <c r="H2" s="163" t="s">
        <v>361</v>
      </c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</row>
    <row r="3" spans="1:26" ht="12.6" x14ac:dyDescent="0.25"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</row>
    <row r="4" spans="1:26" x14ac:dyDescent="0.2">
      <c r="X4" s="164" t="s">
        <v>343</v>
      </c>
      <c r="Y4" s="164"/>
      <c r="Z4" s="164"/>
    </row>
    <row r="5" spans="1:26" ht="18.75" hidden="1" customHeight="1" x14ac:dyDescent="0.25">
      <c r="M5" s="162"/>
      <c r="N5" s="162"/>
      <c r="P5" s="165"/>
      <c r="Q5" s="165"/>
      <c r="R5" s="165"/>
      <c r="U5" s="1" t="s">
        <v>342</v>
      </c>
    </row>
    <row r="6" spans="1:26" ht="54" hidden="1" customHeight="1" x14ac:dyDescent="0.25">
      <c r="H6" s="163"/>
      <c r="I6" s="163"/>
      <c r="J6" s="163"/>
      <c r="K6" s="163"/>
      <c r="L6" s="163"/>
      <c r="M6" s="163"/>
      <c r="N6" s="163"/>
      <c r="P6" s="1" t="s">
        <v>335</v>
      </c>
      <c r="Q6" s="168"/>
      <c r="R6" s="168"/>
      <c r="U6" s="168" t="s">
        <v>341</v>
      </c>
      <c r="V6" s="168"/>
    </row>
    <row r="7" spans="1:26" ht="25.5" hidden="1" customHeight="1" x14ac:dyDescent="0.25">
      <c r="A7" s="20"/>
      <c r="B7" s="20"/>
      <c r="C7" s="20"/>
      <c r="D7" s="20"/>
      <c r="E7" s="20"/>
      <c r="F7" s="20"/>
      <c r="G7" s="21"/>
      <c r="H7" s="22"/>
      <c r="I7" s="178"/>
      <c r="J7" s="178"/>
      <c r="K7" s="176"/>
      <c r="L7" s="176"/>
      <c r="M7" s="176"/>
      <c r="N7" s="176"/>
      <c r="O7" s="20"/>
      <c r="P7" s="20"/>
      <c r="R7" s="20"/>
      <c r="U7" s="20" t="s">
        <v>343</v>
      </c>
    </row>
    <row r="8" spans="1:26" ht="57.6" hidden="1" customHeight="1" x14ac:dyDescent="0.25">
      <c r="A8" s="20"/>
      <c r="B8" s="20"/>
      <c r="C8" s="20"/>
      <c r="D8" s="20"/>
      <c r="E8" s="20"/>
      <c r="F8" s="20"/>
      <c r="G8" s="21"/>
      <c r="H8" s="166"/>
      <c r="I8" s="166"/>
      <c r="J8" s="166"/>
      <c r="K8" s="166"/>
      <c r="L8" s="166"/>
      <c r="M8" s="166"/>
      <c r="N8" s="166"/>
      <c r="O8" s="20"/>
      <c r="P8" s="20"/>
      <c r="U8" s="167" t="s">
        <v>340</v>
      </c>
      <c r="V8" s="167"/>
    </row>
    <row r="9" spans="1:26" ht="43.5" customHeight="1" x14ac:dyDescent="0.2">
      <c r="A9" s="23"/>
      <c r="B9" s="23"/>
      <c r="C9" s="23"/>
      <c r="D9" s="23"/>
      <c r="E9" s="23"/>
      <c r="F9" s="23"/>
      <c r="G9" s="23"/>
      <c r="H9" s="163" t="s">
        <v>358</v>
      </c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</row>
    <row r="10" spans="1:26" ht="12" customHeight="1" x14ac:dyDescent="0.25">
      <c r="A10" s="23"/>
      <c r="B10" s="23"/>
      <c r="C10" s="23"/>
      <c r="D10" s="23"/>
      <c r="E10" s="23"/>
      <c r="F10" s="23"/>
      <c r="G10" s="23"/>
      <c r="H10" s="24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1" spans="1:26" ht="16.5" customHeight="1" x14ac:dyDescent="0.2">
      <c r="A11" s="188" t="s">
        <v>266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</row>
    <row r="12" spans="1:26" ht="2.25" hidden="1" customHeight="1" x14ac:dyDescent="0.25">
      <c r="A12" s="25"/>
      <c r="B12" s="25"/>
      <c r="C12" s="25"/>
      <c r="D12" s="25"/>
      <c r="E12" s="25"/>
      <c r="F12" s="25"/>
      <c r="G12" s="25"/>
      <c r="H12" s="25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26" ht="22.5" customHeight="1" thickBot="1" x14ac:dyDescent="0.25">
      <c r="A13" s="25"/>
      <c r="B13" s="25"/>
      <c r="C13" s="25"/>
      <c r="D13" s="25"/>
      <c r="E13" s="25"/>
      <c r="F13" s="25"/>
      <c r="G13" s="25"/>
      <c r="H13" s="25"/>
      <c r="I13" s="179"/>
      <c r="J13" s="179"/>
      <c r="K13" s="179"/>
      <c r="L13" s="179"/>
      <c r="M13" s="179"/>
      <c r="N13" s="179"/>
      <c r="O13" s="20"/>
      <c r="P13" s="20"/>
      <c r="Q13" s="20" t="s">
        <v>344</v>
      </c>
      <c r="R13" s="20"/>
      <c r="S13" s="20"/>
      <c r="T13" s="20"/>
      <c r="U13" s="191"/>
      <c r="V13" s="191"/>
      <c r="Y13" s="187" t="s">
        <v>345</v>
      </c>
      <c r="Z13" s="187"/>
    </row>
    <row r="14" spans="1:26" ht="25.15" customHeight="1" thickBot="1" x14ac:dyDescent="0.25">
      <c r="A14" s="172" t="s">
        <v>255</v>
      </c>
      <c r="B14" s="172" t="s">
        <v>254</v>
      </c>
      <c r="C14" s="174" t="s">
        <v>253</v>
      </c>
      <c r="D14" s="174" t="s">
        <v>252</v>
      </c>
      <c r="E14" s="174"/>
      <c r="F14" s="174"/>
      <c r="G14" s="172"/>
      <c r="H14" s="172" t="s">
        <v>251</v>
      </c>
      <c r="I14" s="177" t="s">
        <v>323</v>
      </c>
      <c r="J14" s="177"/>
      <c r="K14" s="177" t="s">
        <v>324</v>
      </c>
      <c r="L14" s="177"/>
      <c r="M14" s="177" t="s">
        <v>250</v>
      </c>
      <c r="N14" s="184"/>
      <c r="O14" s="189" t="s">
        <v>324</v>
      </c>
      <c r="P14" s="190"/>
      <c r="Q14" s="177" t="s">
        <v>323</v>
      </c>
      <c r="R14" s="184"/>
      <c r="S14" s="189" t="s">
        <v>324</v>
      </c>
      <c r="T14" s="190"/>
      <c r="U14" s="185" t="s">
        <v>323</v>
      </c>
      <c r="V14" s="186"/>
      <c r="W14" s="185" t="s">
        <v>324</v>
      </c>
      <c r="X14" s="186"/>
      <c r="Y14" s="185" t="s">
        <v>250</v>
      </c>
      <c r="Z14" s="186"/>
    </row>
    <row r="15" spans="1:26" ht="26.45" customHeight="1" thickBot="1" x14ac:dyDescent="0.25">
      <c r="A15" s="173"/>
      <c r="B15" s="173"/>
      <c r="C15" s="175"/>
      <c r="D15" s="174"/>
      <c r="E15" s="174"/>
      <c r="F15" s="174"/>
      <c r="G15" s="172"/>
      <c r="H15" s="172"/>
      <c r="I15" s="26" t="s">
        <v>249</v>
      </c>
      <c r="J15" s="27" t="s">
        <v>265</v>
      </c>
      <c r="K15" s="26" t="s">
        <v>249</v>
      </c>
      <c r="L15" s="27" t="s">
        <v>265</v>
      </c>
      <c r="M15" s="26" t="s">
        <v>249</v>
      </c>
      <c r="N15" s="26" t="s">
        <v>265</v>
      </c>
      <c r="O15" s="28" t="s">
        <v>249</v>
      </c>
      <c r="P15" s="28" t="s">
        <v>265</v>
      </c>
      <c r="Q15" s="26" t="s">
        <v>249</v>
      </c>
      <c r="R15" s="26" t="s">
        <v>265</v>
      </c>
      <c r="S15" s="26" t="s">
        <v>249</v>
      </c>
      <c r="T15" s="26" t="s">
        <v>265</v>
      </c>
      <c r="U15" s="26" t="s">
        <v>249</v>
      </c>
      <c r="V15" s="27" t="s">
        <v>265</v>
      </c>
      <c r="W15" s="140" t="s">
        <v>249</v>
      </c>
      <c r="X15" s="27" t="s">
        <v>265</v>
      </c>
      <c r="Y15" s="140" t="s">
        <v>249</v>
      </c>
      <c r="Z15" s="27" t="s">
        <v>265</v>
      </c>
    </row>
    <row r="16" spans="1:26" ht="12.95" thickBot="1" x14ac:dyDescent="0.3">
      <c r="A16" s="29">
        <v>1</v>
      </c>
      <c r="B16" s="29">
        <v>2</v>
      </c>
      <c r="C16" s="30">
        <v>3</v>
      </c>
      <c r="D16" s="31">
        <v>4</v>
      </c>
      <c r="E16" s="31">
        <v>5</v>
      </c>
      <c r="F16" s="31">
        <v>6</v>
      </c>
      <c r="G16" s="31">
        <v>7</v>
      </c>
      <c r="H16" s="31">
        <v>8</v>
      </c>
      <c r="I16" s="32">
        <v>9</v>
      </c>
      <c r="J16" s="33">
        <v>10</v>
      </c>
      <c r="K16" s="32">
        <v>11</v>
      </c>
      <c r="L16" s="33">
        <v>12</v>
      </c>
      <c r="M16" s="32">
        <v>9</v>
      </c>
      <c r="N16" s="32">
        <v>10</v>
      </c>
      <c r="O16" s="32">
        <v>11</v>
      </c>
      <c r="P16" s="32">
        <v>12</v>
      </c>
      <c r="Q16" s="32">
        <v>9</v>
      </c>
      <c r="R16" s="32">
        <v>10</v>
      </c>
      <c r="S16" s="32">
        <v>11</v>
      </c>
      <c r="T16" s="32">
        <v>12</v>
      </c>
      <c r="U16" s="32">
        <v>9</v>
      </c>
      <c r="V16" s="32">
        <v>10</v>
      </c>
      <c r="W16" s="32">
        <v>11</v>
      </c>
      <c r="X16" s="32">
        <v>12</v>
      </c>
      <c r="Y16" s="32">
        <v>9</v>
      </c>
      <c r="Z16" s="32">
        <v>10</v>
      </c>
    </row>
    <row r="17" spans="1:26" ht="45" x14ac:dyDescent="0.2">
      <c r="A17" s="34" t="s">
        <v>248</v>
      </c>
      <c r="B17" s="35">
        <v>24</v>
      </c>
      <c r="C17" s="36" t="s">
        <v>7</v>
      </c>
      <c r="D17" s="37" t="s">
        <v>7</v>
      </c>
      <c r="E17" s="38" t="s">
        <v>7</v>
      </c>
      <c r="F17" s="37" t="s">
        <v>7</v>
      </c>
      <c r="G17" s="39" t="s">
        <v>7</v>
      </c>
      <c r="H17" s="40" t="s">
        <v>7</v>
      </c>
      <c r="I17" s="41">
        <f>I18+I33++I85+I123+I129</f>
        <v>138791.6</v>
      </c>
      <c r="J17" s="41">
        <f>J18++J33+J85+J123+J129</f>
        <v>124141.6</v>
      </c>
      <c r="K17" s="41">
        <f>K18+K33</f>
        <v>2056.4609999999998</v>
      </c>
      <c r="L17" s="41">
        <f>L18+L33</f>
        <v>2138.6750000000002</v>
      </c>
      <c r="M17" s="41">
        <f>I17+K17</f>
        <v>140848.06100000002</v>
      </c>
      <c r="N17" s="42">
        <f>J17+L17</f>
        <v>126280.27500000001</v>
      </c>
      <c r="O17" s="41">
        <f>O33</f>
        <v>42465</v>
      </c>
      <c r="P17" s="42">
        <f>P33</f>
        <v>42940</v>
      </c>
      <c r="Q17" s="41">
        <f>M17+O17</f>
        <v>183313.06100000002</v>
      </c>
      <c r="R17" s="41">
        <f>N17+P17</f>
        <v>169220.27500000002</v>
      </c>
      <c r="S17" s="41">
        <f>S18+S33+S85+S116+S123+S129</f>
        <v>10010</v>
      </c>
      <c r="T17" s="41"/>
      <c r="U17" s="41">
        <f>Q17+S17</f>
        <v>193323.06100000002</v>
      </c>
      <c r="V17" s="41">
        <f>R17+T17</f>
        <v>169220.27500000002</v>
      </c>
      <c r="W17" s="41">
        <f>W85+W18+W33+W116+W123</f>
        <v>0</v>
      </c>
      <c r="X17" s="41"/>
      <c r="Y17" s="41">
        <f>U17+W17</f>
        <v>193323.06100000002</v>
      </c>
      <c r="Z17" s="41">
        <f>V17+X17</f>
        <v>169220.27500000002</v>
      </c>
    </row>
    <row r="18" spans="1:26" x14ac:dyDescent="0.2">
      <c r="A18" s="43" t="s">
        <v>27</v>
      </c>
      <c r="B18" s="44">
        <v>24</v>
      </c>
      <c r="C18" s="45">
        <v>100</v>
      </c>
      <c r="D18" s="46" t="s">
        <v>7</v>
      </c>
      <c r="E18" s="47" t="s">
        <v>7</v>
      </c>
      <c r="F18" s="46" t="s">
        <v>7</v>
      </c>
      <c r="G18" s="48" t="s">
        <v>7</v>
      </c>
      <c r="H18" s="49" t="s">
        <v>7</v>
      </c>
      <c r="I18" s="50">
        <f>I19+I24</f>
        <v>9779.2000000000007</v>
      </c>
      <c r="J18" s="50">
        <f>J19+J24</f>
        <v>9779.2000000000007</v>
      </c>
      <c r="K18" s="50"/>
      <c r="L18" s="50"/>
      <c r="M18" s="50">
        <f t="shared" ref="M18:M90" si="0">I18+K18</f>
        <v>9779.2000000000007</v>
      </c>
      <c r="N18" s="51">
        <f t="shared" ref="N18:N90" si="1">J18+L18</f>
        <v>9779.2000000000007</v>
      </c>
      <c r="O18" s="52"/>
      <c r="P18" s="52"/>
      <c r="Q18" s="53">
        <f t="shared" ref="Q18:Q85" si="2">M18+O18</f>
        <v>9779.2000000000007</v>
      </c>
      <c r="R18" s="92">
        <f t="shared" ref="R18:R85" si="3">N18+P18</f>
        <v>9779.2000000000007</v>
      </c>
      <c r="S18" s="69"/>
      <c r="T18" s="52"/>
      <c r="U18" s="53">
        <f t="shared" ref="U18:V81" si="4">Q18+S18</f>
        <v>9779.2000000000007</v>
      </c>
      <c r="V18" s="53">
        <f t="shared" si="4"/>
        <v>9779.2000000000007</v>
      </c>
      <c r="W18" s="53"/>
      <c r="X18" s="53"/>
      <c r="Y18" s="53">
        <f t="shared" ref="Y18:Y81" si="5">U18+W18</f>
        <v>9779.2000000000007</v>
      </c>
      <c r="Z18" s="53">
        <f t="shared" ref="Z18:Z81" si="6">V18+X18</f>
        <v>9779.2000000000007</v>
      </c>
    </row>
    <row r="19" spans="1:26" ht="33.75" x14ac:dyDescent="0.2">
      <c r="A19" s="43" t="s">
        <v>92</v>
      </c>
      <c r="B19" s="44">
        <v>24</v>
      </c>
      <c r="C19" s="45">
        <v>104</v>
      </c>
      <c r="D19" s="46" t="s">
        <v>7</v>
      </c>
      <c r="E19" s="47" t="s">
        <v>7</v>
      </c>
      <c r="F19" s="46" t="s">
        <v>7</v>
      </c>
      <c r="G19" s="48" t="s">
        <v>7</v>
      </c>
      <c r="H19" s="49" t="s">
        <v>7</v>
      </c>
      <c r="I19" s="50">
        <f t="shared" ref="I19:J22" si="7">I20</f>
        <v>5</v>
      </c>
      <c r="J19" s="50">
        <f t="shared" si="7"/>
        <v>5</v>
      </c>
      <c r="K19" s="50"/>
      <c r="L19" s="50"/>
      <c r="M19" s="50">
        <f t="shared" si="0"/>
        <v>5</v>
      </c>
      <c r="N19" s="51">
        <f t="shared" si="1"/>
        <v>5</v>
      </c>
      <c r="O19" s="52"/>
      <c r="P19" s="52"/>
      <c r="Q19" s="53">
        <f t="shared" si="2"/>
        <v>5</v>
      </c>
      <c r="R19" s="92">
        <f t="shared" si="3"/>
        <v>5</v>
      </c>
      <c r="S19" s="69"/>
      <c r="T19" s="52"/>
      <c r="U19" s="53">
        <f t="shared" si="4"/>
        <v>5</v>
      </c>
      <c r="V19" s="53">
        <f t="shared" si="4"/>
        <v>5</v>
      </c>
      <c r="W19" s="53"/>
      <c r="X19" s="53"/>
      <c r="Y19" s="53">
        <f t="shared" si="5"/>
        <v>5</v>
      </c>
      <c r="Z19" s="53">
        <f t="shared" si="6"/>
        <v>5</v>
      </c>
    </row>
    <row r="20" spans="1:26" ht="56.25" x14ac:dyDescent="0.2">
      <c r="A20" s="43" t="s">
        <v>302</v>
      </c>
      <c r="B20" s="44">
        <v>24</v>
      </c>
      <c r="C20" s="45">
        <v>104</v>
      </c>
      <c r="D20" s="46" t="s">
        <v>175</v>
      </c>
      <c r="E20" s="47" t="s">
        <v>3</v>
      </c>
      <c r="F20" s="46" t="s">
        <v>2</v>
      </c>
      <c r="G20" s="48" t="s">
        <v>9</v>
      </c>
      <c r="H20" s="49" t="s">
        <v>7</v>
      </c>
      <c r="I20" s="50">
        <f t="shared" si="7"/>
        <v>5</v>
      </c>
      <c r="J20" s="50">
        <f t="shared" si="7"/>
        <v>5</v>
      </c>
      <c r="K20" s="50"/>
      <c r="L20" s="50"/>
      <c r="M20" s="50">
        <f t="shared" si="0"/>
        <v>5</v>
      </c>
      <c r="N20" s="51">
        <f t="shared" si="1"/>
        <v>5</v>
      </c>
      <c r="O20" s="52"/>
      <c r="P20" s="52"/>
      <c r="Q20" s="53">
        <f t="shared" si="2"/>
        <v>5</v>
      </c>
      <c r="R20" s="92">
        <f t="shared" si="3"/>
        <v>5</v>
      </c>
      <c r="S20" s="52"/>
      <c r="T20" s="52"/>
      <c r="U20" s="53">
        <f t="shared" si="4"/>
        <v>5</v>
      </c>
      <c r="V20" s="53">
        <f t="shared" si="4"/>
        <v>5</v>
      </c>
      <c r="W20" s="53"/>
      <c r="X20" s="53"/>
      <c r="Y20" s="53">
        <f t="shared" si="5"/>
        <v>5</v>
      </c>
      <c r="Z20" s="53">
        <f t="shared" si="6"/>
        <v>5</v>
      </c>
    </row>
    <row r="21" spans="1:26" ht="45" x14ac:dyDescent="0.2">
      <c r="A21" s="43" t="s">
        <v>247</v>
      </c>
      <c r="B21" s="44">
        <v>24</v>
      </c>
      <c r="C21" s="45">
        <v>104</v>
      </c>
      <c r="D21" s="46" t="s">
        <v>175</v>
      </c>
      <c r="E21" s="47" t="s">
        <v>3</v>
      </c>
      <c r="F21" s="46" t="s">
        <v>2</v>
      </c>
      <c r="G21" s="48">
        <v>78690</v>
      </c>
      <c r="H21" s="49" t="s">
        <v>7</v>
      </c>
      <c r="I21" s="50">
        <f t="shared" si="7"/>
        <v>5</v>
      </c>
      <c r="J21" s="50">
        <f t="shared" si="7"/>
        <v>5</v>
      </c>
      <c r="K21" s="50"/>
      <c r="L21" s="50"/>
      <c r="M21" s="50">
        <f t="shared" si="0"/>
        <v>5</v>
      </c>
      <c r="N21" s="51">
        <f t="shared" si="1"/>
        <v>5</v>
      </c>
      <c r="O21" s="52"/>
      <c r="P21" s="52"/>
      <c r="Q21" s="53">
        <f t="shared" si="2"/>
        <v>5</v>
      </c>
      <c r="R21" s="92">
        <f t="shared" si="3"/>
        <v>5</v>
      </c>
      <c r="S21" s="52"/>
      <c r="T21" s="52"/>
      <c r="U21" s="53">
        <f t="shared" si="4"/>
        <v>5</v>
      </c>
      <c r="V21" s="53">
        <f t="shared" si="4"/>
        <v>5</v>
      </c>
      <c r="W21" s="53"/>
      <c r="X21" s="53"/>
      <c r="Y21" s="53">
        <f t="shared" si="5"/>
        <v>5</v>
      </c>
      <c r="Z21" s="53">
        <f t="shared" si="6"/>
        <v>5</v>
      </c>
    </row>
    <row r="22" spans="1:26" ht="22.5" x14ac:dyDescent="0.2">
      <c r="A22" s="43" t="s">
        <v>14</v>
      </c>
      <c r="B22" s="44">
        <v>24</v>
      </c>
      <c r="C22" s="45">
        <v>104</v>
      </c>
      <c r="D22" s="46" t="s">
        <v>175</v>
      </c>
      <c r="E22" s="47" t="s">
        <v>3</v>
      </c>
      <c r="F22" s="46" t="s">
        <v>2</v>
      </c>
      <c r="G22" s="48" t="s">
        <v>246</v>
      </c>
      <c r="H22" s="49">
        <v>200</v>
      </c>
      <c r="I22" s="50">
        <f t="shared" si="7"/>
        <v>5</v>
      </c>
      <c r="J22" s="50">
        <f t="shared" si="7"/>
        <v>5</v>
      </c>
      <c r="K22" s="50"/>
      <c r="L22" s="50"/>
      <c r="M22" s="50">
        <f t="shared" si="0"/>
        <v>5</v>
      </c>
      <c r="N22" s="51">
        <f t="shared" si="1"/>
        <v>5</v>
      </c>
      <c r="O22" s="52"/>
      <c r="P22" s="52"/>
      <c r="Q22" s="53">
        <f t="shared" si="2"/>
        <v>5</v>
      </c>
      <c r="R22" s="92">
        <f t="shared" si="3"/>
        <v>5</v>
      </c>
      <c r="S22" s="52"/>
      <c r="T22" s="52"/>
      <c r="U22" s="53">
        <f t="shared" si="4"/>
        <v>5</v>
      </c>
      <c r="V22" s="53">
        <f t="shared" si="4"/>
        <v>5</v>
      </c>
      <c r="W22" s="53"/>
      <c r="X22" s="53"/>
      <c r="Y22" s="53">
        <f t="shared" si="5"/>
        <v>5</v>
      </c>
      <c r="Z22" s="53">
        <f t="shared" si="6"/>
        <v>5</v>
      </c>
    </row>
    <row r="23" spans="1:26" ht="22.5" x14ac:dyDescent="0.2">
      <c r="A23" s="43" t="s">
        <v>13</v>
      </c>
      <c r="B23" s="44">
        <v>24</v>
      </c>
      <c r="C23" s="45">
        <v>104</v>
      </c>
      <c r="D23" s="46" t="s">
        <v>175</v>
      </c>
      <c r="E23" s="47" t="s">
        <v>3</v>
      </c>
      <c r="F23" s="46" t="s">
        <v>2</v>
      </c>
      <c r="G23" s="48" t="s">
        <v>246</v>
      </c>
      <c r="H23" s="49">
        <v>240</v>
      </c>
      <c r="I23" s="50">
        <v>5</v>
      </c>
      <c r="J23" s="50">
        <v>5</v>
      </c>
      <c r="K23" s="50"/>
      <c r="L23" s="50"/>
      <c r="M23" s="50">
        <f t="shared" si="0"/>
        <v>5</v>
      </c>
      <c r="N23" s="51">
        <f t="shared" si="1"/>
        <v>5</v>
      </c>
      <c r="O23" s="52"/>
      <c r="P23" s="52"/>
      <c r="Q23" s="53">
        <f t="shared" si="2"/>
        <v>5</v>
      </c>
      <c r="R23" s="92">
        <f t="shared" si="3"/>
        <v>5</v>
      </c>
      <c r="S23" s="52"/>
      <c r="T23" s="52"/>
      <c r="U23" s="53">
        <f t="shared" si="4"/>
        <v>5</v>
      </c>
      <c r="V23" s="53">
        <f t="shared" si="4"/>
        <v>5</v>
      </c>
      <c r="W23" s="53"/>
      <c r="X23" s="53"/>
      <c r="Y23" s="53">
        <f t="shared" si="5"/>
        <v>5</v>
      </c>
      <c r="Z23" s="53">
        <f t="shared" si="6"/>
        <v>5</v>
      </c>
    </row>
    <row r="24" spans="1:26" x14ac:dyDescent="0.2">
      <c r="A24" s="43" t="s">
        <v>86</v>
      </c>
      <c r="B24" s="44">
        <v>24</v>
      </c>
      <c r="C24" s="45">
        <v>113</v>
      </c>
      <c r="D24" s="46" t="s">
        <v>7</v>
      </c>
      <c r="E24" s="47" t="s">
        <v>7</v>
      </c>
      <c r="F24" s="46" t="s">
        <v>7</v>
      </c>
      <c r="G24" s="48" t="s">
        <v>7</v>
      </c>
      <c r="H24" s="49" t="s">
        <v>7</v>
      </c>
      <c r="I24" s="50">
        <f>I25+I29</f>
        <v>9774.2000000000007</v>
      </c>
      <c r="J24" s="50">
        <f>J25+J29</f>
        <v>9774.2000000000007</v>
      </c>
      <c r="K24" s="50"/>
      <c r="L24" s="50"/>
      <c r="M24" s="50">
        <f t="shared" si="0"/>
        <v>9774.2000000000007</v>
      </c>
      <c r="N24" s="51">
        <f t="shared" si="1"/>
        <v>9774.2000000000007</v>
      </c>
      <c r="O24" s="52"/>
      <c r="P24" s="52"/>
      <c r="Q24" s="53">
        <f t="shared" si="2"/>
        <v>9774.2000000000007</v>
      </c>
      <c r="R24" s="92">
        <f t="shared" si="3"/>
        <v>9774.2000000000007</v>
      </c>
      <c r="S24" s="52"/>
      <c r="T24" s="52"/>
      <c r="U24" s="53">
        <f t="shared" si="4"/>
        <v>9774.2000000000007</v>
      </c>
      <c r="V24" s="53">
        <f t="shared" si="4"/>
        <v>9774.2000000000007</v>
      </c>
      <c r="W24" s="53"/>
      <c r="X24" s="53"/>
      <c r="Y24" s="53">
        <f t="shared" si="5"/>
        <v>9774.2000000000007</v>
      </c>
      <c r="Z24" s="53">
        <f t="shared" si="6"/>
        <v>9774.2000000000007</v>
      </c>
    </row>
    <row r="25" spans="1:26" ht="56.25" x14ac:dyDescent="0.2">
      <c r="A25" s="43" t="s">
        <v>302</v>
      </c>
      <c r="B25" s="44">
        <v>24</v>
      </c>
      <c r="C25" s="45">
        <v>113</v>
      </c>
      <c r="D25" s="46" t="s">
        <v>175</v>
      </c>
      <c r="E25" s="47" t="s">
        <v>3</v>
      </c>
      <c r="F25" s="46" t="s">
        <v>2</v>
      </c>
      <c r="G25" s="48" t="s">
        <v>9</v>
      </c>
      <c r="H25" s="49" t="s">
        <v>7</v>
      </c>
      <c r="I25" s="50">
        <f t="shared" ref="I25:J27" si="8">I26</f>
        <v>9514.2000000000007</v>
      </c>
      <c r="J25" s="50">
        <f t="shared" si="8"/>
        <v>9514.2000000000007</v>
      </c>
      <c r="K25" s="50"/>
      <c r="L25" s="50"/>
      <c r="M25" s="50">
        <f t="shared" si="0"/>
        <v>9514.2000000000007</v>
      </c>
      <c r="N25" s="51">
        <f t="shared" si="1"/>
        <v>9514.2000000000007</v>
      </c>
      <c r="O25" s="52"/>
      <c r="P25" s="52"/>
      <c r="Q25" s="53">
        <f t="shared" si="2"/>
        <v>9514.2000000000007</v>
      </c>
      <c r="R25" s="92">
        <f t="shared" si="3"/>
        <v>9514.2000000000007</v>
      </c>
      <c r="S25" s="52"/>
      <c r="T25" s="52"/>
      <c r="U25" s="53">
        <f t="shared" si="4"/>
        <v>9514.2000000000007</v>
      </c>
      <c r="V25" s="53">
        <f t="shared" si="4"/>
        <v>9514.2000000000007</v>
      </c>
      <c r="W25" s="53"/>
      <c r="X25" s="53"/>
      <c r="Y25" s="53">
        <f t="shared" si="5"/>
        <v>9514.2000000000007</v>
      </c>
      <c r="Z25" s="53">
        <f t="shared" si="6"/>
        <v>9514.2000000000007</v>
      </c>
    </row>
    <row r="26" spans="1:26" x14ac:dyDescent="0.2">
      <c r="A26" s="43" t="s">
        <v>245</v>
      </c>
      <c r="B26" s="44">
        <v>24</v>
      </c>
      <c r="C26" s="45">
        <v>113</v>
      </c>
      <c r="D26" s="46" t="s">
        <v>175</v>
      </c>
      <c r="E26" s="47" t="s">
        <v>3</v>
      </c>
      <c r="F26" s="46" t="s">
        <v>2</v>
      </c>
      <c r="G26" s="48" t="s">
        <v>244</v>
      </c>
      <c r="H26" s="49" t="s">
        <v>7</v>
      </c>
      <c r="I26" s="50">
        <f t="shared" si="8"/>
        <v>9514.2000000000007</v>
      </c>
      <c r="J26" s="50">
        <f t="shared" si="8"/>
        <v>9514.2000000000007</v>
      </c>
      <c r="K26" s="50"/>
      <c r="L26" s="50"/>
      <c r="M26" s="50">
        <f t="shared" si="0"/>
        <v>9514.2000000000007</v>
      </c>
      <c r="N26" s="51">
        <f t="shared" si="1"/>
        <v>9514.2000000000007</v>
      </c>
      <c r="O26" s="52"/>
      <c r="P26" s="52"/>
      <c r="Q26" s="53">
        <f t="shared" si="2"/>
        <v>9514.2000000000007</v>
      </c>
      <c r="R26" s="92">
        <f t="shared" si="3"/>
        <v>9514.2000000000007</v>
      </c>
      <c r="S26" s="52"/>
      <c r="T26" s="52"/>
      <c r="U26" s="53">
        <f t="shared" si="4"/>
        <v>9514.2000000000007</v>
      </c>
      <c r="V26" s="53">
        <f t="shared" si="4"/>
        <v>9514.2000000000007</v>
      </c>
      <c r="W26" s="53"/>
      <c r="X26" s="53"/>
      <c r="Y26" s="53">
        <f t="shared" si="5"/>
        <v>9514.2000000000007</v>
      </c>
      <c r="Z26" s="53">
        <f t="shared" si="6"/>
        <v>9514.2000000000007</v>
      </c>
    </row>
    <row r="27" spans="1:26" ht="22.5" x14ac:dyDescent="0.2">
      <c r="A27" s="43" t="s">
        <v>14</v>
      </c>
      <c r="B27" s="44">
        <v>24</v>
      </c>
      <c r="C27" s="45">
        <v>113</v>
      </c>
      <c r="D27" s="46" t="s">
        <v>175</v>
      </c>
      <c r="E27" s="47" t="s">
        <v>3</v>
      </c>
      <c r="F27" s="46" t="s">
        <v>2</v>
      </c>
      <c r="G27" s="48" t="s">
        <v>244</v>
      </c>
      <c r="H27" s="49">
        <v>200</v>
      </c>
      <c r="I27" s="50">
        <f t="shared" si="8"/>
        <v>9514.2000000000007</v>
      </c>
      <c r="J27" s="50">
        <f t="shared" si="8"/>
        <v>9514.2000000000007</v>
      </c>
      <c r="K27" s="50"/>
      <c r="L27" s="50"/>
      <c r="M27" s="50">
        <f t="shared" si="0"/>
        <v>9514.2000000000007</v>
      </c>
      <c r="N27" s="51">
        <f t="shared" si="1"/>
        <v>9514.2000000000007</v>
      </c>
      <c r="O27" s="52"/>
      <c r="P27" s="52"/>
      <c r="Q27" s="53">
        <f t="shared" si="2"/>
        <v>9514.2000000000007</v>
      </c>
      <c r="R27" s="92">
        <f t="shared" si="3"/>
        <v>9514.2000000000007</v>
      </c>
      <c r="S27" s="52"/>
      <c r="T27" s="52"/>
      <c r="U27" s="53">
        <f t="shared" si="4"/>
        <v>9514.2000000000007</v>
      </c>
      <c r="V27" s="53">
        <f t="shared" si="4"/>
        <v>9514.2000000000007</v>
      </c>
      <c r="W27" s="53"/>
      <c r="X27" s="53"/>
      <c r="Y27" s="53">
        <f t="shared" si="5"/>
        <v>9514.2000000000007</v>
      </c>
      <c r="Z27" s="53">
        <f t="shared" si="6"/>
        <v>9514.2000000000007</v>
      </c>
    </row>
    <row r="28" spans="1:26" ht="22.5" x14ac:dyDescent="0.2">
      <c r="A28" s="43" t="s">
        <v>13</v>
      </c>
      <c r="B28" s="44">
        <v>24</v>
      </c>
      <c r="C28" s="45">
        <v>113</v>
      </c>
      <c r="D28" s="46" t="s">
        <v>175</v>
      </c>
      <c r="E28" s="47" t="s">
        <v>3</v>
      </c>
      <c r="F28" s="46" t="s">
        <v>2</v>
      </c>
      <c r="G28" s="48" t="s">
        <v>244</v>
      </c>
      <c r="H28" s="49">
        <v>240</v>
      </c>
      <c r="I28" s="50">
        <v>9514.2000000000007</v>
      </c>
      <c r="J28" s="50">
        <v>9514.2000000000007</v>
      </c>
      <c r="K28" s="50"/>
      <c r="L28" s="50"/>
      <c r="M28" s="50">
        <f t="shared" si="0"/>
        <v>9514.2000000000007</v>
      </c>
      <c r="N28" s="51">
        <f t="shared" si="1"/>
        <v>9514.2000000000007</v>
      </c>
      <c r="O28" s="52"/>
      <c r="P28" s="52"/>
      <c r="Q28" s="53">
        <f t="shared" si="2"/>
        <v>9514.2000000000007</v>
      </c>
      <c r="R28" s="92">
        <f t="shared" si="3"/>
        <v>9514.2000000000007</v>
      </c>
      <c r="S28" s="52"/>
      <c r="T28" s="52"/>
      <c r="U28" s="53">
        <f t="shared" si="4"/>
        <v>9514.2000000000007</v>
      </c>
      <c r="V28" s="53">
        <f t="shared" si="4"/>
        <v>9514.2000000000007</v>
      </c>
      <c r="W28" s="53"/>
      <c r="X28" s="53"/>
      <c r="Y28" s="53">
        <f t="shared" si="5"/>
        <v>9514.2000000000007</v>
      </c>
      <c r="Z28" s="53">
        <f t="shared" si="6"/>
        <v>9514.2000000000007</v>
      </c>
    </row>
    <row r="29" spans="1:26" ht="45" x14ac:dyDescent="0.2">
      <c r="A29" s="43" t="s">
        <v>300</v>
      </c>
      <c r="B29" s="44">
        <v>24</v>
      </c>
      <c r="C29" s="45">
        <v>113</v>
      </c>
      <c r="D29" s="46" t="s">
        <v>34</v>
      </c>
      <c r="E29" s="47" t="s">
        <v>3</v>
      </c>
      <c r="F29" s="46" t="s">
        <v>2</v>
      </c>
      <c r="G29" s="48" t="s">
        <v>9</v>
      </c>
      <c r="H29" s="49" t="s">
        <v>7</v>
      </c>
      <c r="I29" s="50">
        <f t="shared" ref="I29:J31" si="9">I30</f>
        <v>260</v>
      </c>
      <c r="J29" s="50">
        <f t="shared" si="9"/>
        <v>260</v>
      </c>
      <c r="K29" s="50"/>
      <c r="L29" s="50"/>
      <c r="M29" s="50">
        <f t="shared" si="0"/>
        <v>260</v>
      </c>
      <c r="N29" s="51">
        <f t="shared" si="1"/>
        <v>260</v>
      </c>
      <c r="O29" s="52"/>
      <c r="P29" s="52"/>
      <c r="Q29" s="53">
        <f t="shared" si="2"/>
        <v>260</v>
      </c>
      <c r="R29" s="92">
        <f t="shared" si="3"/>
        <v>260</v>
      </c>
      <c r="S29" s="52"/>
      <c r="T29" s="52"/>
      <c r="U29" s="53">
        <f t="shared" si="4"/>
        <v>260</v>
      </c>
      <c r="V29" s="53">
        <f t="shared" si="4"/>
        <v>260</v>
      </c>
      <c r="W29" s="53"/>
      <c r="X29" s="53"/>
      <c r="Y29" s="53">
        <f t="shared" si="5"/>
        <v>260</v>
      </c>
      <c r="Z29" s="53">
        <f t="shared" si="6"/>
        <v>260</v>
      </c>
    </row>
    <row r="30" spans="1:26" ht="22.5" x14ac:dyDescent="0.2">
      <c r="A30" s="43" t="s">
        <v>81</v>
      </c>
      <c r="B30" s="44">
        <v>24</v>
      </c>
      <c r="C30" s="45">
        <v>113</v>
      </c>
      <c r="D30" s="46" t="s">
        <v>34</v>
      </c>
      <c r="E30" s="47" t="s">
        <v>3</v>
      </c>
      <c r="F30" s="46" t="s">
        <v>2</v>
      </c>
      <c r="G30" s="48" t="s">
        <v>80</v>
      </c>
      <c r="H30" s="49" t="s">
        <v>7</v>
      </c>
      <c r="I30" s="50">
        <f t="shared" si="9"/>
        <v>260</v>
      </c>
      <c r="J30" s="50">
        <f t="shared" si="9"/>
        <v>260</v>
      </c>
      <c r="K30" s="50"/>
      <c r="L30" s="50"/>
      <c r="M30" s="50">
        <f t="shared" si="0"/>
        <v>260</v>
      </c>
      <c r="N30" s="51">
        <f t="shared" si="1"/>
        <v>260</v>
      </c>
      <c r="O30" s="52"/>
      <c r="P30" s="52"/>
      <c r="Q30" s="53">
        <f t="shared" si="2"/>
        <v>260</v>
      </c>
      <c r="R30" s="92">
        <f t="shared" si="3"/>
        <v>260</v>
      </c>
      <c r="S30" s="52"/>
      <c r="T30" s="52"/>
      <c r="U30" s="53">
        <f t="shared" si="4"/>
        <v>260</v>
      </c>
      <c r="V30" s="53">
        <f t="shared" si="4"/>
        <v>260</v>
      </c>
      <c r="W30" s="53"/>
      <c r="X30" s="53"/>
      <c r="Y30" s="53">
        <f t="shared" si="5"/>
        <v>260</v>
      </c>
      <c r="Z30" s="53">
        <f t="shared" si="6"/>
        <v>260</v>
      </c>
    </row>
    <row r="31" spans="1:26" ht="22.5" x14ac:dyDescent="0.2">
      <c r="A31" s="43" t="s">
        <v>14</v>
      </c>
      <c r="B31" s="44">
        <v>24</v>
      </c>
      <c r="C31" s="45">
        <v>113</v>
      </c>
      <c r="D31" s="46" t="s">
        <v>34</v>
      </c>
      <c r="E31" s="47" t="s">
        <v>3</v>
      </c>
      <c r="F31" s="46" t="s">
        <v>2</v>
      </c>
      <c r="G31" s="48" t="s">
        <v>80</v>
      </c>
      <c r="H31" s="49">
        <v>200</v>
      </c>
      <c r="I31" s="50">
        <f t="shared" si="9"/>
        <v>260</v>
      </c>
      <c r="J31" s="50">
        <f t="shared" si="9"/>
        <v>260</v>
      </c>
      <c r="K31" s="50"/>
      <c r="L31" s="50"/>
      <c r="M31" s="50">
        <f t="shared" si="0"/>
        <v>260</v>
      </c>
      <c r="N31" s="51">
        <f t="shared" si="1"/>
        <v>260</v>
      </c>
      <c r="O31" s="52"/>
      <c r="P31" s="52"/>
      <c r="Q31" s="53">
        <f t="shared" si="2"/>
        <v>260</v>
      </c>
      <c r="R31" s="92">
        <f t="shared" si="3"/>
        <v>260</v>
      </c>
      <c r="S31" s="52"/>
      <c r="T31" s="52"/>
      <c r="U31" s="53">
        <f t="shared" si="4"/>
        <v>260</v>
      </c>
      <c r="V31" s="53">
        <f t="shared" si="4"/>
        <v>260</v>
      </c>
      <c r="W31" s="53"/>
      <c r="X31" s="53"/>
      <c r="Y31" s="53">
        <f t="shared" si="5"/>
        <v>260</v>
      </c>
      <c r="Z31" s="53">
        <f t="shared" si="6"/>
        <v>260</v>
      </c>
    </row>
    <row r="32" spans="1:26" ht="22.5" x14ac:dyDescent="0.2">
      <c r="A32" s="43" t="s">
        <v>13</v>
      </c>
      <c r="B32" s="44">
        <v>24</v>
      </c>
      <c r="C32" s="45">
        <v>113</v>
      </c>
      <c r="D32" s="46" t="s">
        <v>34</v>
      </c>
      <c r="E32" s="47" t="s">
        <v>3</v>
      </c>
      <c r="F32" s="46" t="s">
        <v>2</v>
      </c>
      <c r="G32" s="48" t="s">
        <v>80</v>
      </c>
      <c r="H32" s="49">
        <v>240</v>
      </c>
      <c r="I32" s="50">
        <v>260</v>
      </c>
      <c r="J32" s="50">
        <v>260</v>
      </c>
      <c r="K32" s="50"/>
      <c r="L32" s="50"/>
      <c r="M32" s="50">
        <f t="shared" si="0"/>
        <v>260</v>
      </c>
      <c r="N32" s="51">
        <f t="shared" si="1"/>
        <v>260</v>
      </c>
      <c r="O32" s="52"/>
      <c r="P32" s="52"/>
      <c r="Q32" s="53">
        <f t="shared" si="2"/>
        <v>260</v>
      </c>
      <c r="R32" s="92">
        <f t="shared" si="3"/>
        <v>260</v>
      </c>
      <c r="S32" s="52"/>
      <c r="T32" s="52"/>
      <c r="U32" s="53">
        <f t="shared" si="4"/>
        <v>260</v>
      </c>
      <c r="V32" s="53">
        <f t="shared" si="4"/>
        <v>260</v>
      </c>
      <c r="W32" s="53"/>
      <c r="X32" s="53"/>
      <c r="Y32" s="53">
        <f t="shared" si="5"/>
        <v>260</v>
      </c>
      <c r="Z32" s="53">
        <f t="shared" si="6"/>
        <v>260</v>
      </c>
    </row>
    <row r="33" spans="1:26" x14ac:dyDescent="0.2">
      <c r="A33" s="43" t="s">
        <v>119</v>
      </c>
      <c r="B33" s="44">
        <v>24</v>
      </c>
      <c r="C33" s="45">
        <v>400</v>
      </c>
      <c r="D33" s="46" t="s">
        <v>7</v>
      </c>
      <c r="E33" s="47" t="s">
        <v>7</v>
      </c>
      <c r="F33" s="46" t="s">
        <v>7</v>
      </c>
      <c r="G33" s="48" t="s">
        <v>7</v>
      </c>
      <c r="H33" s="49" t="s">
        <v>7</v>
      </c>
      <c r="I33" s="50">
        <f>I34+I44+I65</f>
        <v>32250.6</v>
      </c>
      <c r="J33" s="50">
        <f>J34+J44+J65</f>
        <v>33713.1</v>
      </c>
      <c r="K33" s="50">
        <f>K34+K39+K44+K65</f>
        <v>2056.4609999999998</v>
      </c>
      <c r="L33" s="50">
        <f>L34+L39+L44+L65</f>
        <v>2138.6750000000002</v>
      </c>
      <c r="M33" s="50">
        <f t="shared" si="0"/>
        <v>34307.061000000002</v>
      </c>
      <c r="N33" s="51">
        <f t="shared" si="1"/>
        <v>35851.775000000001</v>
      </c>
      <c r="O33" s="51">
        <f>O44</f>
        <v>42465</v>
      </c>
      <c r="P33" s="51">
        <f>P44</f>
        <v>42940</v>
      </c>
      <c r="Q33" s="53">
        <f t="shared" si="2"/>
        <v>76772.061000000002</v>
      </c>
      <c r="R33" s="92">
        <f t="shared" si="3"/>
        <v>78791.774999999994</v>
      </c>
      <c r="S33" s="52"/>
      <c r="T33" s="52"/>
      <c r="U33" s="53">
        <f t="shared" si="4"/>
        <v>76772.061000000002</v>
      </c>
      <c r="V33" s="53">
        <f t="shared" si="4"/>
        <v>78791.774999999994</v>
      </c>
      <c r="W33" s="53"/>
      <c r="X33" s="53"/>
      <c r="Y33" s="53">
        <f t="shared" si="5"/>
        <v>76772.061000000002</v>
      </c>
      <c r="Z33" s="53">
        <f t="shared" si="6"/>
        <v>78791.774999999994</v>
      </c>
    </row>
    <row r="34" spans="1:26" x14ac:dyDescent="0.2">
      <c r="A34" s="43" t="s">
        <v>243</v>
      </c>
      <c r="B34" s="44">
        <v>24</v>
      </c>
      <c r="C34" s="45">
        <v>406</v>
      </c>
      <c r="D34" s="46" t="s">
        <v>7</v>
      </c>
      <c r="E34" s="47" t="s">
        <v>7</v>
      </c>
      <c r="F34" s="46" t="s">
        <v>7</v>
      </c>
      <c r="G34" s="48" t="s">
        <v>7</v>
      </c>
      <c r="H34" s="49" t="s">
        <v>7</v>
      </c>
      <c r="I34" s="50">
        <f t="shared" ref="I34:J37" si="10">I35</f>
        <v>1682.1</v>
      </c>
      <c r="J34" s="50">
        <f t="shared" si="10"/>
        <v>3064</v>
      </c>
      <c r="K34" s="50"/>
      <c r="L34" s="50"/>
      <c r="M34" s="50">
        <f t="shared" si="0"/>
        <v>1682.1</v>
      </c>
      <c r="N34" s="51">
        <f t="shared" si="1"/>
        <v>3064</v>
      </c>
      <c r="O34" s="52"/>
      <c r="P34" s="52"/>
      <c r="Q34" s="53">
        <f t="shared" si="2"/>
        <v>1682.1</v>
      </c>
      <c r="R34" s="92">
        <f t="shared" si="3"/>
        <v>3064</v>
      </c>
      <c r="S34" s="52"/>
      <c r="T34" s="52"/>
      <c r="U34" s="53">
        <f t="shared" si="4"/>
        <v>1682.1</v>
      </c>
      <c r="V34" s="53">
        <f t="shared" si="4"/>
        <v>3064</v>
      </c>
      <c r="W34" s="53"/>
      <c r="X34" s="53"/>
      <c r="Y34" s="53">
        <f t="shared" si="5"/>
        <v>1682.1</v>
      </c>
      <c r="Z34" s="53">
        <f t="shared" si="6"/>
        <v>3064</v>
      </c>
    </row>
    <row r="35" spans="1:26" ht="33.75" x14ac:dyDescent="0.2">
      <c r="A35" s="43" t="s">
        <v>291</v>
      </c>
      <c r="B35" s="44">
        <v>24</v>
      </c>
      <c r="C35" s="45">
        <v>406</v>
      </c>
      <c r="D35" s="46" t="s">
        <v>237</v>
      </c>
      <c r="E35" s="47" t="s">
        <v>3</v>
      </c>
      <c r="F35" s="46" t="s">
        <v>2</v>
      </c>
      <c r="G35" s="48" t="s">
        <v>9</v>
      </c>
      <c r="H35" s="49" t="s">
        <v>7</v>
      </c>
      <c r="I35" s="50">
        <f t="shared" si="10"/>
        <v>1682.1</v>
      </c>
      <c r="J35" s="50">
        <f t="shared" si="10"/>
        <v>3064</v>
      </c>
      <c r="K35" s="50"/>
      <c r="L35" s="50"/>
      <c r="M35" s="50">
        <f t="shared" si="0"/>
        <v>1682.1</v>
      </c>
      <c r="N35" s="51">
        <f t="shared" si="1"/>
        <v>3064</v>
      </c>
      <c r="O35" s="52"/>
      <c r="P35" s="52"/>
      <c r="Q35" s="53">
        <f t="shared" si="2"/>
        <v>1682.1</v>
      </c>
      <c r="R35" s="92">
        <f t="shared" si="3"/>
        <v>3064</v>
      </c>
      <c r="S35" s="52"/>
      <c r="T35" s="52"/>
      <c r="U35" s="53">
        <f t="shared" si="4"/>
        <v>1682.1</v>
      </c>
      <c r="V35" s="53">
        <f t="shared" si="4"/>
        <v>3064</v>
      </c>
      <c r="W35" s="53"/>
      <c r="X35" s="53"/>
      <c r="Y35" s="53">
        <f t="shared" si="5"/>
        <v>1682.1</v>
      </c>
      <c r="Z35" s="53">
        <f t="shared" si="6"/>
        <v>3064</v>
      </c>
    </row>
    <row r="36" spans="1:26" ht="56.25" x14ac:dyDescent="0.2">
      <c r="A36" s="43" t="s">
        <v>295</v>
      </c>
      <c r="B36" s="44">
        <v>24</v>
      </c>
      <c r="C36" s="45">
        <v>406</v>
      </c>
      <c r="D36" s="46" t="s">
        <v>237</v>
      </c>
      <c r="E36" s="47" t="s">
        <v>3</v>
      </c>
      <c r="F36" s="46" t="s">
        <v>2</v>
      </c>
      <c r="G36" s="48" t="s">
        <v>236</v>
      </c>
      <c r="H36" s="49" t="s">
        <v>7</v>
      </c>
      <c r="I36" s="50">
        <f t="shared" si="10"/>
        <v>1682.1</v>
      </c>
      <c r="J36" s="50">
        <f t="shared" si="10"/>
        <v>3064</v>
      </c>
      <c r="K36" s="50"/>
      <c r="L36" s="50"/>
      <c r="M36" s="50">
        <f t="shared" si="0"/>
        <v>1682.1</v>
      </c>
      <c r="N36" s="51">
        <f t="shared" si="1"/>
        <v>3064</v>
      </c>
      <c r="O36" s="52"/>
      <c r="P36" s="52"/>
      <c r="Q36" s="53">
        <f t="shared" si="2"/>
        <v>1682.1</v>
      </c>
      <c r="R36" s="92">
        <f t="shared" si="3"/>
        <v>3064</v>
      </c>
      <c r="S36" s="52"/>
      <c r="T36" s="52"/>
      <c r="U36" s="53">
        <f t="shared" si="4"/>
        <v>1682.1</v>
      </c>
      <c r="V36" s="53">
        <f t="shared" si="4"/>
        <v>3064</v>
      </c>
      <c r="W36" s="53"/>
      <c r="X36" s="53"/>
      <c r="Y36" s="53">
        <f t="shared" si="5"/>
        <v>1682.1</v>
      </c>
      <c r="Z36" s="53">
        <f t="shared" si="6"/>
        <v>3064</v>
      </c>
    </row>
    <row r="37" spans="1:26" x14ac:dyDescent="0.2">
      <c r="A37" s="43" t="s">
        <v>65</v>
      </c>
      <c r="B37" s="44">
        <v>24</v>
      </c>
      <c r="C37" s="45">
        <v>406</v>
      </c>
      <c r="D37" s="46" t="s">
        <v>237</v>
      </c>
      <c r="E37" s="47" t="s">
        <v>3</v>
      </c>
      <c r="F37" s="46" t="s">
        <v>2</v>
      </c>
      <c r="G37" s="48" t="s">
        <v>236</v>
      </c>
      <c r="H37" s="49">
        <v>500</v>
      </c>
      <c r="I37" s="50">
        <f t="shared" si="10"/>
        <v>1682.1</v>
      </c>
      <c r="J37" s="50">
        <f t="shared" si="10"/>
        <v>3064</v>
      </c>
      <c r="K37" s="50"/>
      <c r="L37" s="50"/>
      <c r="M37" s="50">
        <f t="shared" si="0"/>
        <v>1682.1</v>
      </c>
      <c r="N37" s="51">
        <f t="shared" si="1"/>
        <v>3064</v>
      </c>
      <c r="O37" s="52"/>
      <c r="P37" s="52"/>
      <c r="Q37" s="53">
        <f t="shared" si="2"/>
        <v>1682.1</v>
      </c>
      <c r="R37" s="92">
        <f t="shared" si="3"/>
        <v>3064</v>
      </c>
      <c r="S37" s="52"/>
      <c r="T37" s="52"/>
      <c r="U37" s="53">
        <f t="shared" si="4"/>
        <v>1682.1</v>
      </c>
      <c r="V37" s="53">
        <f t="shared" si="4"/>
        <v>3064</v>
      </c>
      <c r="W37" s="53"/>
      <c r="X37" s="53"/>
      <c r="Y37" s="53">
        <f t="shared" si="5"/>
        <v>1682.1</v>
      </c>
      <c r="Z37" s="53">
        <f t="shared" si="6"/>
        <v>3064</v>
      </c>
    </row>
    <row r="38" spans="1:26" x14ac:dyDescent="0.2">
      <c r="A38" s="43" t="s">
        <v>64</v>
      </c>
      <c r="B38" s="44">
        <v>24</v>
      </c>
      <c r="C38" s="45">
        <v>406</v>
      </c>
      <c r="D38" s="46" t="s">
        <v>237</v>
      </c>
      <c r="E38" s="47" t="s">
        <v>3</v>
      </c>
      <c r="F38" s="46" t="s">
        <v>2</v>
      </c>
      <c r="G38" s="48" t="s">
        <v>236</v>
      </c>
      <c r="H38" s="49">
        <v>540</v>
      </c>
      <c r="I38" s="50">
        <v>1682.1</v>
      </c>
      <c r="J38" s="50">
        <v>3064</v>
      </c>
      <c r="K38" s="50"/>
      <c r="L38" s="50"/>
      <c r="M38" s="50">
        <f t="shared" si="0"/>
        <v>1682.1</v>
      </c>
      <c r="N38" s="51">
        <f t="shared" si="1"/>
        <v>3064</v>
      </c>
      <c r="O38" s="52"/>
      <c r="P38" s="52"/>
      <c r="Q38" s="53">
        <f t="shared" si="2"/>
        <v>1682.1</v>
      </c>
      <c r="R38" s="92">
        <f t="shared" si="3"/>
        <v>3064</v>
      </c>
      <c r="S38" s="52"/>
      <c r="T38" s="52"/>
      <c r="U38" s="53">
        <f t="shared" si="4"/>
        <v>1682.1</v>
      </c>
      <c r="V38" s="53">
        <f t="shared" si="4"/>
        <v>3064</v>
      </c>
      <c r="W38" s="53"/>
      <c r="X38" s="53"/>
      <c r="Y38" s="53">
        <f t="shared" si="5"/>
        <v>1682.1</v>
      </c>
      <c r="Z38" s="53">
        <f t="shared" si="6"/>
        <v>3064</v>
      </c>
    </row>
    <row r="39" spans="1:26" x14ac:dyDescent="0.2">
      <c r="A39" s="54" t="s">
        <v>327</v>
      </c>
      <c r="B39" s="55">
        <v>24</v>
      </c>
      <c r="C39" s="45">
        <v>408</v>
      </c>
      <c r="D39" s="56"/>
      <c r="E39" s="57"/>
      <c r="F39" s="56"/>
      <c r="G39" s="58"/>
      <c r="H39" s="49"/>
      <c r="I39" s="50"/>
      <c r="J39" s="50"/>
      <c r="K39" s="50">
        <f t="shared" ref="K39:L42" si="11">K40</f>
        <v>2056.4609999999998</v>
      </c>
      <c r="L39" s="50">
        <f t="shared" si="11"/>
        <v>2138.6750000000002</v>
      </c>
      <c r="M39" s="50">
        <f t="shared" ref="M39:N43" si="12">K39</f>
        <v>2056.4609999999998</v>
      </c>
      <c r="N39" s="51">
        <f t="shared" si="12"/>
        <v>2138.6750000000002</v>
      </c>
      <c r="O39" s="52"/>
      <c r="P39" s="52"/>
      <c r="Q39" s="53">
        <f t="shared" si="2"/>
        <v>2056.4609999999998</v>
      </c>
      <c r="R39" s="92">
        <f t="shared" si="3"/>
        <v>2138.6750000000002</v>
      </c>
      <c r="S39" s="52"/>
      <c r="T39" s="52"/>
      <c r="U39" s="53">
        <f t="shared" si="4"/>
        <v>2056.4609999999998</v>
      </c>
      <c r="V39" s="53">
        <f t="shared" si="4"/>
        <v>2138.6750000000002</v>
      </c>
      <c r="W39" s="53"/>
      <c r="X39" s="53"/>
      <c r="Y39" s="53">
        <f t="shared" si="5"/>
        <v>2056.4609999999998</v>
      </c>
      <c r="Z39" s="53">
        <f t="shared" si="6"/>
        <v>2138.6750000000002</v>
      </c>
    </row>
    <row r="40" spans="1:26" ht="56.25" x14ac:dyDescent="0.2">
      <c r="A40" s="54" t="s">
        <v>302</v>
      </c>
      <c r="B40" s="55">
        <v>24</v>
      </c>
      <c r="C40" s="45">
        <v>408</v>
      </c>
      <c r="D40" s="56">
        <v>2</v>
      </c>
      <c r="E40" s="57">
        <v>0</v>
      </c>
      <c r="F40" s="56">
        <v>0</v>
      </c>
      <c r="G40" s="58">
        <v>0</v>
      </c>
      <c r="H40" s="49"/>
      <c r="I40" s="50"/>
      <c r="J40" s="50"/>
      <c r="K40" s="50">
        <f t="shared" si="11"/>
        <v>2056.4609999999998</v>
      </c>
      <c r="L40" s="50">
        <f t="shared" si="11"/>
        <v>2138.6750000000002</v>
      </c>
      <c r="M40" s="50">
        <f t="shared" si="12"/>
        <v>2056.4609999999998</v>
      </c>
      <c r="N40" s="51">
        <f t="shared" si="12"/>
        <v>2138.6750000000002</v>
      </c>
      <c r="O40" s="52"/>
      <c r="P40" s="52"/>
      <c r="Q40" s="53">
        <f t="shared" si="2"/>
        <v>2056.4609999999998</v>
      </c>
      <c r="R40" s="92">
        <f t="shared" si="3"/>
        <v>2138.6750000000002</v>
      </c>
      <c r="S40" s="52"/>
      <c r="T40" s="52"/>
      <c r="U40" s="53">
        <f t="shared" si="4"/>
        <v>2056.4609999999998</v>
      </c>
      <c r="V40" s="53">
        <f t="shared" si="4"/>
        <v>2138.6750000000002</v>
      </c>
      <c r="W40" s="53"/>
      <c r="X40" s="53"/>
      <c r="Y40" s="53">
        <f t="shared" si="5"/>
        <v>2056.4609999999998</v>
      </c>
      <c r="Z40" s="53">
        <f t="shared" si="6"/>
        <v>2138.6750000000002</v>
      </c>
    </row>
    <row r="41" spans="1:26" ht="33.75" x14ac:dyDescent="0.2">
      <c r="A41" s="54" t="s">
        <v>325</v>
      </c>
      <c r="B41" s="55">
        <v>24</v>
      </c>
      <c r="C41" s="45">
        <v>408</v>
      </c>
      <c r="D41" s="56">
        <v>2</v>
      </c>
      <c r="E41" s="57">
        <v>0</v>
      </c>
      <c r="F41" s="56">
        <v>0</v>
      </c>
      <c r="G41" s="58" t="s">
        <v>326</v>
      </c>
      <c r="H41" s="49"/>
      <c r="I41" s="50"/>
      <c r="J41" s="50"/>
      <c r="K41" s="50">
        <f t="shared" si="11"/>
        <v>2056.4609999999998</v>
      </c>
      <c r="L41" s="50">
        <f t="shared" si="11"/>
        <v>2138.6750000000002</v>
      </c>
      <c r="M41" s="50">
        <f t="shared" si="12"/>
        <v>2056.4609999999998</v>
      </c>
      <c r="N41" s="51">
        <f t="shared" si="12"/>
        <v>2138.6750000000002</v>
      </c>
      <c r="O41" s="52"/>
      <c r="P41" s="52"/>
      <c r="Q41" s="53">
        <f t="shared" si="2"/>
        <v>2056.4609999999998</v>
      </c>
      <c r="R41" s="92">
        <f t="shared" si="3"/>
        <v>2138.6750000000002</v>
      </c>
      <c r="S41" s="52"/>
      <c r="T41" s="52"/>
      <c r="U41" s="53">
        <f t="shared" si="4"/>
        <v>2056.4609999999998</v>
      </c>
      <c r="V41" s="53">
        <f t="shared" si="4"/>
        <v>2138.6750000000002</v>
      </c>
      <c r="W41" s="53"/>
      <c r="X41" s="53"/>
      <c r="Y41" s="53">
        <f t="shared" si="5"/>
        <v>2056.4609999999998</v>
      </c>
      <c r="Z41" s="53">
        <f t="shared" si="6"/>
        <v>2138.6750000000002</v>
      </c>
    </row>
    <row r="42" spans="1:26" x14ac:dyDescent="0.2">
      <c r="A42" s="54" t="s">
        <v>65</v>
      </c>
      <c r="B42" s="55">
        <v>24</v>
      </c>
      <c r="C42" s="45">
        <v>408</v>
      </c>
      <c r="D42" s="56">
        <v>2</v>
      </c>
      <c r="E42" s="57">
        <v>0</v>
      </c>
      <c r="F42" s="56">
        <v>0</v>
      </c>
      <c r="G42" s="58" t="s">
        <v>326</v>
      </c>
      <c r="H42" s="49">
        <v>500</v>
      </c>
      <c r="I42" s="50"/>
      <c r="J42" s="50"/>
      <c r="K42" s="50">
        <f t="shared" si="11"/>
        <v>2056.4609999999998</v>
      </c>
      <c r="L42" s="50">
        <f t="shared" si="11"/>
        <v>2138.6750000000002</v>
      </c>
      <c r="M42" s="50">
        <f t="shared" si="12"/>
        <v>2056.4609999999998</v>
      </c>
      <c r="N42" s="51">
        <f t="shared" si="12"/>
        <v>2138.6750000000002</v>
      </c>
      <c r="O42" s="52"/>
      <c r="P42" s="52"/>
      <c r="Q42" s="53">
        <f t="shared" si="2"/>
        <v>2056.4609999999998</v>
      </c>
      <c r="R42" s="92">
        <f t="shared" si="3"/>
        <v>2138.6750000000002</v>
      </c>
      <c r="S42" s="52"/>
      <c r="T42" s="52"/>
      <c r="U42" s="53">
        <f t="shared" si="4"/>
        <v>2056.4609999999998</v>
      </c>
      <c r="V42" s="53">
        <f t="shared" si="4"/>
        <v>2138.6750000000002</v>
      </c>
      <c r="W42" s="53"/>
      <c r="X42" s="53"/>
      <c r="Y42" s="53">
        <f t="shared" si="5"/>
        <v>2056.4609999999998</v>
      </c>
      <c r="Z42" s="53">
        <f t="shared" si="6"/>
        <v>2138.6750000000002</v>
      </c>
    </row>
    <row r="43" spans="1:26" x14ac:dyDescent="0.2">
      <c r="A43" s="54" t="s">
        <v>64</v>
      </c>
      <c r="B43" s="55">
        <v>24</v>
      </c>
      <c r="C43" s="45">
        <v>408</v>
      </c>
      <c r="D43" s="56">
        <v>2</v>
      </c>
      <c r="E43" s="57">
        <v>0</v>
      </c>
      <c r="F43" s="56">
        <v>0</v>
      </c>
      <c r="G43" s="58" t="s">
        <v>326</v>
      </c>
      <c r="H43" s="49">
        <v>540</v>
      </c>
      <c r="I43" s="50"/>
      <c r="J43" s="50"/>
      <c r="K43" s="50">
        <f>2036.1+20.361</f>
        <v>2056.4609999999998</v>
      </c>
      <c r="L43" s="50">
        <f>2117.5+21.175</f>
        <v>2138.6750000000002</v>
      </c>
      <c r="M43" s="50">
        <f t="shared" si="12"/>
        <v>2056.4609999999998</v>
      </c>
      <c r="N43" s="51">
        <f t="shared" si="12"/>
        <v>2138.6750000000002</v>
      </c>
      <c r="O43" s="52"/>
      <c r="P43" s="52"/>
      <c r="Q43" s="53">
        <f t="shared" si="2"/>
        <v>2056.4609999999998</v>
      </c>
      <c r="R43" s="92">
        <f t="shared" si="3"/>
        <v>2138.6750000000002</v>
      </c>
      <c r="S43" s="52"/>
      <c r="T43" s="52"/>
      <c r="U43" s="53">
        <f t="shared" si="4"/>
        <v>2056.4609999999998</v>
      </c>
      <c r="V43" s="53">
        <f t="shared" si="4"/>
        <v>2138.6750000000002</v>
      </c>
      <c r="W43" s="53"/>
      <c r="X43" s="53"/>
      <c r="Y43" s="53">
        <f t="shared" si="5"/>
        <v>2056.4609999999998</v>
      </c>
      <c r="Z43" s="53">
        <f t="shared" si="6"/>
        <v>2138.6750000000002</v>
      </c>
    </row>
    <row r="44" spans="1:26" x14ac:dyDescent="0.2">
      <c r="A44" s="43" t="s">
        <v>242</v>
      </c>
      <c r="B44" s="44">
        <v>24</v>
      </c>
      <c r="C44" s="45">
        <v>409</v>
      </c>
      <c r="D44" s="46" t="s">
        <v>7</v>
      </c>
      <c r="E44" s="47" t="s">
        <v>7</v>
      </c>
      <c r="F44" s="46" t="s">
        <v>7</v>
      </c>
      <c r="G44" s="48" t="s">
        <v>7</v>
      </c>
      <c r="H44" s="49" t="s">
        <v>7</v>
      </c>
      <c r="I44" s="50">
        <f>I45</f>
        <v>20071.599999999999</v>
      </c>
      <c r="J44" s="50">
        <f>J45</f>
        <v>21534.1</v>
      </c>
      <c r="K44" s="50">
        <f>K45</f>
        <v>0</v>
      </c>
      <c r="L44" s="50">
        <f>L45</f>
        <v>0</v>
      </c>
      <c r="M44" s="50">
        <f t="shared" si="0"/>
        <v>20071.599999999999</v>
      </c>
      <c r="N44" s="51">
        <f t="shared" si="1"/>
        <v>21534.1</v>
      </c>
      <c r="O44" s="51">
        <f t="shared" ref="O44:P44" si="13">O45</f>
        <v>42465</v>
      </c>
      <c r="P44" s="51">
        <f t="shared" si="13"/>
        <v>42940</v>
      </c>
      <c r="Q44" s="53">
        <f t="shared" si="2"/>
        <v>62536.6</v>
      </c>
      <c r="R44" s="92">
        <f t="shared" si="3"/>
        <v>64474.1</v>
      </c>
      <c r="S44" s="52"/>
      <c r="T44" s="52"/>
      <c r="U44" s="53">
        <f t="shared" si="4"/>
        <v>62536.6</v>
      </c>
      <c r="V44" s="53">
        <f t="shared" si="4"/>
        <v>64474.1</v>
      </c>
      <c r="W44" s="53"/>
      <c r="X44" s="53"/>
      <c r="Y44" s="53">
        <f t="shared" si="5"/>
        <v>62536.6</v>
      </c>
      <c r="Z44" s="53">
        <f t="shared" si="6"/>
        <v>64474.1</v>
      </c>
    </row>
    <row r="45" spans="1:26" ht="56.25" x14ac:dyDescent="0.2">
      <c r="A45" s="43" t="s">
        <v>302</v>
      </c>
      <c r="B45" s="44">
        <v>24</v>
      </c>
      <c r="C45" s="45">
        <v>409</v>
      </c>
      <c r="D45" s="46" t="s">
        <v>175</v>
      </c>
      <c r="E45" s="47" t="s">
        <v>3</v>
      </c>
      <c r="F45" s="46" t="s">
        <v>2</v>
      </c>
      <c r="G45" s="48" t="s">
        <v>9</v>
      </c>
      <c r="H45" s="49" t="s">
        <v>7</v>
      </c>
      <c r="I45" s="50">
        <f>I46+I49+I52+I55+I58</f>
        <v>20071.599999999999</v>
      </c>
      <c r="J45" s="50">
        <f>J46+J49+J52+J55+J58</f>
        <v>21534.1</v>
      </c>
      <c r="K45" s="50">
        <f>K49+K52+K58</f>
        <v>0</v>
      </c>
      <c r="L45" s="50">
        <f>L49+L52+L58</f>
        <v>0</v>
      </c>
      <c r="M45" s="50">
        <f t="shared" si="0"/>
        <v>20071.599999999999</v>
      </c>
      <c r="N45" s="51">
        <f t="shared" si="1"/>
        <v>21534.1</v>
      </c>
      <c r="O45" s="51">
        <f>O62</f>
        <v>42465</v>
      </c>
      <c r="P45" s="51">
        <f>P62</f>
        <v>42940</v>
      </c>
      <c r="Q45" s="53">
        <f t="shared" si="2"/>
        <v>62536.6</v>
      </c>
      <c r="R45" s="92">
        <f t="shared" si="3"/>
        <v>64474.1</v>
      </c>
      <c r="S45" s="52"/>
      <c r="T45" s="52"/>
      <c r="U45" s="53">
        <f t="shared" si="4"/>
        <v>62536.6</v>
      </c>
      <c r="V45" s="53">
        <f t="shared" si="4"/>
        <v>64474.1</v>
      </c>
      <c r="W45" s="53"/>
      <c r="X45" s="53"/>
      <c r="Y45" s="53">
        <f t="shared" si="5"/>
        <v>62536.6</v>
      </c>
      <c r="Z45" s="53">
        <f t="shared" si="6"/>
        <v>64474.1</v>
      </c>
    </row>
    <row r="46" spans="1:26" ht="90" x14ac:dyDescent="0.2">
      <c r="A46" s="54" t="s">
        <v>284</v>
      </c>
      <c r="B46" s="55">
        <v>24</v>
      </c>
      <c r="C46" s="45">
        <v>409</v>
      </c>
      <c r="D46" s="56" t="s">
        <v>175</v>
      </c>
      <c r="E46" s="57" t="s">
        <v>3</v>
      </c>
      <c r="F46" s="56" t="s">
        <v>2</v>
      </c>
      <c r="G46" s="58" t="s">
        <v>285</v>
      </c>
      <c r="H46" s="49" t="s">
        <v>7</v>
      </c>
      <c r="I46" s="59">
        <f>I47</f>
        <v>2558.6</v>
      </c>
      <c r="J46" s="50">
        <f>J47</f>
        <v>2564.1</v>
      </c>
      <c r="K46" s="59"/>
      <c r="L46" s="50"/>
      <c r="M46" s="59">
        <f t="shared" si="0"/>
        <v>2558.6</v>
      </c>
      <c r="N46" s="51">
        <f t="shared" si="1"/>
        <v>2564.1</v>
      </c>
      <c r="O46" s="52"/>
      <c r="P46" s="52"/>
      <c r="Q46" s="53">
        <f t="shared" si="2"/>
        <v>2558.6</v>
      </c>
      <c r="R46" s="92">
        <f t="shared" si="3"/>
        <v>2564.1</v>
      </c>
      <c r="S46" s="52"/>
      <c r="T46" s="52"/>
      <c r="U46" s="53">
        <f t="shared" si="4"/>
        <v>2558.6</v>
      </c>
      <c r="V46" s="53">
        <f t="shared" si="4"/>
        <v>2564.1</v>
      </c>
      <c r="W46" s="53"/>
      <c r="X46" s="53"/>
      <c r="Y46" s="53">
        <f t="shared" si="5"/>
        <v>2558.6</v>
      </c>
      <c r="Z46" s="53">
        <f t="shared" si="6"/>
        <v>2564.1</v>
      </c>
    </row>
    <row r="47" spans="1:26" ht="22.5" x14ac:dyDescent="0.2">
      <c r="A47" s="54" t="s">
        <v>14</v>
      </c>
      <c r="B47" s="55">
        <v>24</v>
      </c>
      <c r="C47" s="45">
        <v>409</v>
      </c>
      <c r="D47" s="56" t="s">
        <v>175</v>
      </c>
      <c r="E47" s="57" t="s">
        <v>3</v>
      </c>
      <c r="F47" s="56" t="s">
        <v>2</v>
      </c>
      <c r="G47" s="58" t="s">
        <v>285</v>
      </c>
      <c r="H47" s="49">
        <v>200</v>
      </c>
      <c r="I47" s="59">
        <f>I48</f>
        <v>2558.6</v>
      </c>
      <c r="J47" s="50">
        <f>J48</f>
        <v>2564.1</v>
      </c>
      <c r="K47" s="59"/>
      <c r="L47" s="50"/>
      <c r="M47" s="59">
        <f t="shared" si="0"/>
        <v>2558.6</v>
      </c>
      <c r="N47" s="51">
        <f t="shared" si="1"/>
        <v>2564.1</v>
      </c>
      <c r="O47" s="52"/>
      <c r="P47" s="52"/>
      <c r="Q47" s="53">
        <f t="shared" si="2"/>
        <v>2558.6</v>
      </c>
      <c r="R47" s="92">
        <f t="shared" si="3"/>
        <v>2564.1</v>
      </c>
      <c r="S47" s="52"/>
      <c r="T47" s="52"/>
      <c r="U47" s="53">
        <f t="shared" si="4"/>
        <v>2558.6</v>
      </c>
      <c r="V47" s="53">
        <f t="shared" si="4"/>
        <v>2564.1</v>
      </c>
      <c r="W47" s="53"/>
      <c r="X47" s="53"/>
      <c r="Y47" s="53">
        <f t="shared" si="5"/>
        <v>2558.6</v>
      </c>
      <c r="Z47" s="53">
        <f t="shared" si="6"/>
        <v>2564.1</v>
      </c>
    </row>
    <row r="48" spans="1:26" ht="22.5" x14ac:dyDescent="0.2">
      <c r="A48" s="54" t="s">
        <v>13</v>
      </c>
      <c r="B48" s="55">
        <v>24</v>
      </c>
      <c r="C48" s="45">
        <v>409</v>
      </c>
      <c r="D48" s="56" t="s">
        <v>175</v>
      </c>
      <c r="E48" s="57" t="s">
        <v>3</v>
      </c>
      <c r="F48" s="56" t="s">
        <v>2</v>
      </c>
      <c r="G48" s="58" t="s">
        <v>285</v>
      </c>
      <c r="H48" s="49">
        <v>240</v>
      </c>
      <c r="I48" s="59">
        <v>2558.6</v>
      </c>
      <c r="J48" s="50">
        <v>2564.1</v>
      </c>
      <c r="K48" s="59"/>
      <c r="L48" s="50"/>
      <c r="M48" s="59">
        <f t="shared" si="0"/>
        <v>2558.6</v>
      </c>
      <c r="N48" s="51">
        <f t="shared" si="1"/>
        <v>2564.1</v>
      </c>
      <c r="O48" s="52"/>
      <c r="P48" s="52"/>
      <c r="Q48" s="53">
        <f t="shared" si="2"/>
        <v>2558.6</v>
      </c>
      <c r="R48" s="92">
        <f t="shared" si="3"/>
        <v>2564.1</v>
      </c>
      <c r="S48" s="52"/>
      <c r="T48" s="52"/>
      <c r="U48" s="53">
        <f t="shared" si="4"/>
        <v>2558.6</v>
      </c>
      <c r="V48" s="53">
        <f t="shared" si="4"/>
        <v>2564.1</v>
      </c>
      <c r="W48" s="53"/>
      <c r="X48" s="53"/>
      <c r="Y48" s="53">
        <f t="shared" si="5"/>
        <v>2558.6</v>
      </c>
      <c r="Z48" s="53">
        <f t="shared" si="6"/>
        <v>2564.1</v>
      </c>
    </row>
    <row r="49" spans="1:26" x14ac:dyDescent="0.2">
      <c r="A49" s="54" t="s">
        <v>263</v>
      </c>
      <c r="B49" s="55">
        <v>24</v>
      </c>
      <c r="C49" s="45">
        <v>409</v>
      </c>
      <c r="D49" s="56" t="s">
        <v>175</v>
      </c>
      <c r="E49" s="57" t="s">
        <v>3</v>
      </c>
      <c r="F49" s="56" t="s">
        <v>2</v>
      </c>
      <c r="G49" s="58" t="s">
        <v>264</v>
      </c>
      <c r="H49" s="49" t="s">
        <v>7</v>
      </c>
      <c r="I49" s="50">
        <f t="shared" ref="I49:L50" si="14">I50</f>
        <v>1141.3</v>
      </c>
      <c r="J49" s="50">
        <f t="shared" si="14"/>
        <v>1633</v>
      </c>
      <c r="K49" s="50">
        <f t="shared" si="14"/>
        <v>-11.2</v>
      </c>
      <c r="L49" s="50">
        <f t="shared" si="14"/>
        <v>-11.2</v>
      </c>
      <c r="M49" s="50">
        <f t="shared" si="0"/>
        <v>1130.0999999999999</v>
      </c>
      <c r="N49" s="51">
        <f t="shared" si="1"/>
        <v>1621.8</v>
      </c>
      <c r="O49" s="52"/>
      <c r="P49" s="52"/>
      <c r="Q49" s="53">
        <f t="shared" si="2"/>
        <v>1130.0999999999999</v>
      </c>
      <c r="R49" s="92">
        <f t="shared" si="3"/>
        <v>1621.8</v>
      </c>
      <c r="S49" s="52"/>
      <c r="T49" s="52"/>
      <c r="U49" s="53">
        <f t="shared" si="4"/>
        <v>1130.0999999999999</v>
      </c>
      <c r="V49" s="53">
        <f t="shared" si="4"/>
        <v>1621.8</v>
      </c>
      <c r="W49" s="53"/>
      <c r="X49" s="53"/>
      <c r="Y49" s="53">
        <f t="shared" si="5"/>
        <v>1130.0999999999999</v>
      </c>
      <c r="Z49" s="53">
        <f t="shared" si="6"/>
        <v>1621.8</v>
      </c>
    </row>
    <row r="50" spans="1:26" x14ac:dyDescent="0.2">
      <c r="A50" s="54" t="s">
        <v>71</v>
      </c>
      <c r="B50" s="55">
        <v>24</v>
      </c>
      <c r="C50" s="45">
        <v>409</v>
      </c>
      <c r="D50" s="56" t="s">
        <v>175</v>
      </c>
      <c r="E50" s="57" t="s">
        <v>3</v>
      </c>
      <c r="F50" s="56" t="s">
        <v>2</v>
      </c>
      <c r="G50" s="58" t="s">
        <v>264</v>
      </c>
      <c r="H50" s="49">
        <v>800</v>
      </c>
      <c r="I50" s="50">
        <f t="shared" si="14"/>
        <v>1141.3</v>
      </c>
      <c r="J50" s="50">
        <f t="shared" si="14"/>
        <v>1633</v>
      </c>
      <c r="K50" s="50">
        <f t="shared" si="14"/>
        <v>-11.2</v>
      </c>
      <c r="L50" s="50">
        <f t="shared" si="14"/>
        <v>-11.2</v>
      </c>
      <c r="M50" s="50">
        <f t="shared" si="0"/>
        <v>1130.0999999999999</v>
      </c>
      <c r="N50" s="51">
        <f t="shared" si="1"/>
        <v>1621.8</v>
      </c>
      <c r="O50" s="52"/>
      <c r="P50" s="52"/>
      <c r="Q50" s="53">
        <f t="shared" si="2"/>
        <v>1130.0999999999999</v>
      </c>
      <c r="R50" s="92">
        <f t="shared" si="3"/>
        <v>1621.8</v>
      </c>
      <c r="S50" s="52"/>
      <c r="T50" s="52"/>
      <c r="U50" s="53">
        <f t="shared" si="4"/>
        <v>1130.0999999999999</v>
      </c>
      <c r="V50" s="53">
        <f t="shared" si="4"/>
        <v>1621.8</v>
      </c>
      <c r="W50" s="53"/>
      <c r="X50" s="53"/>
      <c r="Y50" s="53">
        <f t="shared" si="5"/>
        <v>1130.0999999999999</v>
      </c>
      <c r="Z50" s="53">
        <f t="shared" si="6"/>
        <v>1621.8</v>
      </c>
    </row>
    <row r="51" spans="1:26" x14ac:dyDescent="0.2">
      <c r="A51" s="54" t="s">
        <v>144</v>
      </c>
      <c r="B51" s="55">
        <v>24</v>
      </c>
      <c r="C51" s="45">
        <v>409</v>
      </c>
      <c r="D51" s="56" t="s">
        <v>175</v>
      </c>
      <c r="E51" s="57" t="s">
        <v>3</v>
      </c>
      <c r="F51" s="56" t="s">
        <v>2</v>
      </c>
      <c r="G51" s="58" t="s">
        <v>264</v>
      </c>
      <c r="H51" s="49">
        <v>870</v>
      </c>
      <c r="I51" s="50">
        <v>1141.3</v>
      </c>
      <c r="J51" s="50">
        <v>1633</v>
      </c>
      <c r="K51" s="50">
        <v>-11.2</v>
      </c>
      <c r="L51" s="50">
        <v>-11.2</v>
      </c>
      <c r="M51" s="50">
        <f t="shared" si="0"/>
        <v>1130.0999999999999</v>
      </c>
      <c r="N51" s="51">
        <f t="shared" si="1"/>
        <v>1621.8</v>
      </c>
      <c r="O51" s="52"/>
      <c r="P51" s="52"/>
      <c r="Q51" s="53">
        <f t="shared" si="2"/>
        <v>1130.0999999999999</v>
      </c>
      <c r="R51" s="92">
        <f t="shared" si="3"/>
        <v>1621.8</v>
      </c>
      <c r="S51" s="52"/>
      <c r="T51" s="52"/>
      <c r="U51" s="53">
        <f t="shared" si="4"/>
        <v>1130.0999999999999</v>
      </c>
      <c r="V51" s="53">
        <f t="shared" si="4"/>
        <v>1621.8</v>
      </c>
      <c r="W51" s="53"/>
      <c r="X51" s="53"/>
      <c r="Y51" s="53">
        <f t="shared" si="5"/>
        <v>1130.0999999999999</v>
      </c>
      <c r="Z51" s="53">
        <f t="shared" si="6"/>
        <v>1621.8</v>
      </c>
    </row>
    <row r="52" spans="1:26" ht="33.75" x14ac:dyDescent="0.2">
      <c r="A52" s="43" t="s">
        <v>241</v>
      </c>
      <c r="B52" s="44">
        <v>24</v>
      </c>
      <c r="C52" s="45">
        <v>409</v>
      </c>
      <c r="D52" s="46" t="s">
        <v>175</v>
      </c>
      <c r="E52" s="47" t="s">
        <v>3</v>
      </c>
      <c r="F52" s="46" t="s">
        <v>2</v>
      </c>
      <c r="G52" s="48" t="s">
        <v>240</v>
      </c>
      <c r="H52" s="49" t="s">
        <v>7</v>
      </c>
      <c r="I52" s="50">
        <f t="shared" ref="I52:L53" si="15">I53</f>
        <v>4401.3999999999996</v>
      </c>
      <c r="J52" s="50">
        <f t="shared" si="15"/>
        <v>4402.5</v>
      </c>
      <c r="K52" s="50">
        <f t="shared" si="15"/>
        <v>-308.8</v>
      </c>
      <c r="L52" s="50">
        <f t="shared" si="15"/>
        <v>-308.8</v>
      </c>
      <c r="M52" s="50">
        <f t="shared" si="0"/>
        <v>4092.5999999999995</v>
      </c>
      <c r="N52" s="51">
        <f t="shared" si="1"/>
        <v>4093.7</v>
      </c>
      <c r="O52" s="52"/>
      <c r="P52" s="52"/>
      <c r="Q52" s="53">
        <f t="shared" si="2"/>
        <v>4092.5999999999995</v>
      </c>
      <c r="R52" s="92">
        <f t="shared" si="3"/>
        <v>4093.7</v>
      </c>
      <c r="S52" s="52"/>
      <c r="T52" s="52"/>
      <c r="U52" s="53">
        <f t="shared" si="4"/>
        <v>4092.5999999999995</v>
      </c>
      <c r="V52" s="53">
        <f t="shared" si="4"/>
        <v>4093.7</v>
      </c>
      <c r="W52" s="53"/>
      <c r="X52" s="53"/>
      <c r="Y52" s="53">
        <f t="shared" si="5"/>
        <v>4092.5999999999995</v>
      </c>
      <c r="Z52" s="53">
        <f t="shared" si="6"/>
        <v>4093.7</v>
      </c>
    </row>
    <row r="53" spans="1:26" ht="22.5" x14ac:dyDescent="0.2">
      <c r="A53" s="43" t="s">
        <v>14</v>
      </c>
      <c r="B53" s="44">
        <v>24</v>
      </c>
      <c r="C53" s="45">
        <v>409</v>
      </c>
      <c r="D53" s="46" t="s">
        <v>175</v>
      </c>
      <c r="E53" s="47" t="s">
        <v>3</v>
      </c>
      <c r="F53" s="46" t="s">
        <v>2</v>
      </c>
      <c r="G53" s="48" t="s">
        <v>240</v>
      </c>
      <c r="H53" s="49">
        <v>200</v>
      </c>
      <c r="I53" s="50">
        <f t="shared" si="15"/>
        <v>4401.3999999999996</v>
      </c>
      <c r="J53" s="50">
        <f t="shared" si="15"/>
        <v>4402.5</v>
      </c>
      <c r="K53" s="50">
        <f t="shared" si="15"/>
        <v>-308.8</v>
      </c>
      <c r="L53" s="50">
        <f t="shared" si="15"/>
        <v>-308.8</v>
      </c>
      <c r="M53" s="50">
        <f t="shared" si="0"/>
        <v>4092.5999999999995</v>
      </c>
      <c r="N53" s="51">
        <f t="shared" si="1"/>
        <v>4093.7</v>
      </c>
      <c r="O53" s="52"/>
      <c r="P53" s="52"/>
      <c r="Q53" s="53">
        <f t="shared" si="2"/>
        <v>4092.5999999999995</v>
      </c>
      <c r="R53" s="92">
        <f t="shared" si="3"/>
        <v>4093.7</v>
      </c>
      <c r="S53" s="52"/>
      <c r="T53" s="52"/>
      <c r="U53" s="53">
        <f t="shared" si="4"/>
        <v>4092.5999999999995</v>
      </c>
      <c r="V53" s="53">
        <f t="shared" si="4"/>
        <v>4093.7</v>
      </c>
      <c r="W53" s="53"/>
      <c r="X53" s="53"/>
      <c r="Y53" s="53">
        <f t="shared" si="5"/>
        <v>4092.5999999999995</v>
      </c>
      <c r="Z53" s="53">
        <f t="shared" si="6"/>
        <v>4093.7</v>
      </c>
    </row>
    <row r="54" spans="1:26" ht="22.5" x14ac:dyDescent="0.2">
      <c r="A54" s="43" t="s">
        <v>13</v>
      </c>
      <c r="B54" s="44">
        <v>24</v>
      </c>
      <c r="C54" s="45">
        <v>409</v>
      </c>
      <c r="D54" s="46" t="s">
        <v>175</v>
      </c>
      <c r="E54" s="47" t="s">
        <v>3</v>
      </c>
      <c r="F54" s="46" t="s">
        <v>2</v>
      </c>
      <c r="G54" s="48" t="s">
        <v>240</v>
      </c>
      <c r="H54" s="49">
        <v>240</v>
      </c>
      <c r="I54" s="50">
        <v>4401.3999999999996</v>
      </c>
      <c r="J54" s="50">
        <v>4402.5</v>
      </c>
      <c r="K54" s="50">
        <f>11.2-320</f>
        <v>-308.8</v>
      </c>
      <c r="L54" s="50">
        <f>11.2-320</f>
        <v>-308.8</v>
      </c>
      <c r="M54" s="50">
        <f t="shared" si="0"/>
        <v>4092.5999999999995</v>
      </c>
      <c r="N54" s="51">
        <f t="shared" si="1"/>
        <v>4093.7</v>
      </c>
      <c r="O54" s="52"/>
      <c r="P54" s="52"/>
      <c r="Q54" s="53">
        <f t="shared" si="2"/>
        <v>4092.5999999999995</v>
      </c>
      <c r="R54" s="92">
        <f t="shared" si="3"/>
        <v>4093.7</v>
      </c>
      <c r="S54" s="52"/>
      <c r="T54" s="52"/>
      <c r="U54" s="53">
        <f t="shared" si="4"/>
        <v>4092.5999999999995</v>
      </c>
      <c r="V54" s="53">
        <f t="shared" si="4"/>
        <v>4093.7</v>
      </c>
      <c r="W54" s="53"/>
      <c r="X54" s="53"/>
      <c r="Y54" s="53">
        <f t="shared" si="5"/>
        <v>4092.5999999999995</v>
      </c>
      <c r="Z54" s="53">
        <f t="shared" si="6"/>
        <v>4093.7</v>
      </c>
    </row>
    <row r="55" spans="1:26" ht="78.75" x14ac:dyDescent="0.2">
      <c r="A55" s="43" t="s">
        <v>296</v>
      </c>
      <c r="B55" s="44">
        <v>24</v>
      </c>
      <c r="C55" s="45">
        <v>409</v>
      </c>
      <c r="D55" s="46" t="s">
        <v>175</v>
      </c>
      <c r="E55" s="47" t="s">
        <v>3</v>
      </c>
      <c r="F55" s="46" t="s">
        <v>2</v>
      </c>
      <c r="G55" s="48" t="s">
        <v>239</v>
      </c>
      <c r="H55" s="49" t="s">
        <v>7</v>
      </c>
      <c r="I55" s="50">
        <f>I56</f>
        <v>11590.3</v>
      </c>
      <c r="J55" s="50">
        <f>J56</f>
        <v>12554.5</v>
      </c>
      <c r="K55" s="50"/>
      <c r="L55" s="50"/>
      <c r="M55" s="50">
        <f t="shared" si="0"/>
        <v>11590.3</v>
      </c>
      <c r="N55" s="51">
        <f t="shared" si="1"/>
        <v>12554.5</v>
      </c>
      <c r="O55" s="52"/>
      <c r="P55" s="52"/>
      <c r="Q55" s="53">
        <f t="shared" si="2"/>
        <v>11590.3</v>
      </c>
      <c r="R55" s="92">
        <f t="shared" si="3"/>
        <v>12554.5</v>
      </c>
      <c r="S55" s="52"/>
      <c r="T55" s="52"/>
      <c r="U55" s="53">
        <f t="shared" si="4"/>
        <v>11590.3</v>
      </c>
      <c r="V55" s="53">
        <f t="shared" si="4"/>
        <v>12554.5</v>
      </c>
      <c r="W55" s="53"/>
      <c r="X55" s="53"/>
      <c r="Y55" s="53">
        <f t="shared" si="5"/>
        <v>11590.3</v>
      </c>
      <c r="Z55" s="53">
        <f t="shared" si="6"/>
        <v>12554.5</v>
      </c>
    </row>
    <row r="56" spans="1:26" x14ac:dyDescent="0.2">
      <c r="A56" s="43" t="s">
        <v>65</v>
      </c>
      <c r="B56" s="44">
        <v>24</v>
      </c>
      <c r="C56" s="45">
        <v>409</v>
      </c>
      <c r="D56" s="46" t="s">
        <v>175</v>
      </c>
      <c r="E56" s="47" t="s">
        <v>3</v>
      </c>
      <c r="F56" s="46" t="s">
        <v>2</v>
      </c>
      <c r="G56" s="48" t="s">
        <v>239</v>
      </c>
      <c r="H56" s="49">
        <v>500</v>
      </c>
      <c r="I56" s="50">
        <f>I57</f>
        <v>11590.3</v>
      </c>
      <c r="J56" s="50">
        <f>J57</f>
        <v>12554.5</v>
      </c>
      <c r="K56" s="50"/>
      <c r="L56" s="50"/>
      <c r="M56" s="50">
        <f t="shared" si="0"/>
        <v>11590.3</v>
      </c>
      <c r="N56" s="51">
        <f t="shared" si="1"/>
        <v>12554.5</v>
      </c>
      <c r="O56" s="52"/>
      <c r="P56" s="52"/>
      <c r="Q56" s="53">
        <f t="shared" si="2"/>
        <v>11590.3</v>
      </c>
      <c r="R56" s="92">
        <f t="shared" si="3"/>
        <v>12554.5</v>
      </c>
      <c r="S56" s="52"/>
      <c r="T56" s="52"/>
      <c r="U56" s="53">
        <f t="shared" si="4"/>
        <v>11590.3</v>
      </c>
      <c r="V56" s="53">
        <f t="shared" si="4"/>
        <v>12554.5</v>
      </c>
      <c r="W56" s="53"/>
      <c r="X56" s="53"/>
      <c r="Y56" s="53">
        <f t="shared" si="5"/>
        <v>11590.3</v>
      </c>
      <c r="Z56" s="53">
        <f t="shared" si="6"/>
        <v>12554.5</v>
      </c>
    </row>
    <row r="57" spans="1:26" x14ac:dyDescent="0.2">
      <c r="A57" s="43" t="s">
        <v>64</v>
      </c>
      <c r="B57" s="44">
        <v>24</v>
      </c>
      <c r="C57" s="45">
        <v>409</v>
      </c>
      <c r="D57" s="46" t="s">
        <v>175</v>
      </c>
      <c r="E57" s="47" t="s">
        <v>3</v>
      </c>
      <c r="F57" s="46" t="s">
        <v>2</v>
      </c>
      <c r="G57" s="48" t="s">
        <v>239</v>
      </c>
      <c r="H57" s="49">
        <v>540</v>
      </c>
      <c r="I57" s="50">
        <v>11590.3</v>
      </c>
      <c r="J57" s="50">
        <v>12554.5</v>
      </c>
      <c r="K57" s="50"/>
      <c r="L57" s="50"/>
      <c r="M57" s="50">
        <f t="shared" si="0"/>
        <v>11590.3</v>
      </c>
      <c r="N57" s="51">
        <f t="shared" si="1"/>
        <v>12554.5</v>
      </c>
      <c r="O57" s="52"/>
      <c r="P57" s="52"/>
      <c r="Q57" s="53">
        <f t="shared" si="2"/>
        <v>11590.3</v>
      </c>
      <c r="R57" s="92">
        <f t="shared" si="3"/>
        <v>12554.5</v>
      </c>
      <c r="S57" s="52"/>
      <c r="T57" s="52"/>
      <c r="U57" s="53">
        <f t="shared" si="4"/>
        <v>11590.3</v>
      </c>
      <c r="V57" s="53">
        <f t="shared" si="4"/>
        <v>12554.5</v>
      </c>
      <c r="W57" s="53"/>
      <c r="X57" s="53"/>
      <c r="Y57" s="53">
        <f t="shared" si="5"/>
        <v>11590.3</v>
      </c>
      <c r="Z57" s="53">
        <f t="shared" si="6"/>
        <v>12554.5</v>
      </c>
    </row>
    <row r="58" spans="1:26" ht="78.75" x14ac:dyDescent="0.2">
      <c r="A58" s="43" t="s">
        <v>297</v>
      </c>
      <c r="B58" s="44">
        <v>24</v>
      </c>
      <c r="C58" s="45">
        <v>409</v>
      </c>
      <c r="D58" s="46" t="s">
        <v>175</v>
      </c>
      <c r="E58" s="47" t="s">
        <v>3</v>
      </c>
      <c r="F58" s="46" t="s">
        <v>2</v>
      </c>
      <c r="G58" s="48" t="s">
        <v>238</v>
      </c>
      <c r="H58" s="49" t="s">
        <v>7</v>
      </c>
      <c r="I58" s="50">
        <f t="shared" ref="I58:L59" si="16">I59</f>
        <v>380</v>
      </c>
      <c r="J58" s="50">
        <f t="shared" si="16"/>
        <v>380</v>
      </c>
      <c r="K58" s="50">
        <f t="shared" si="16"/>
        <v>320</v>
      </c>
      <c r="L58" s="50">
        <f t="shared" si="16"/>
        <v>320</v>
      </c>
      <c r="M58" s="50">
        <f t="shared" si="0"/>
        <v>700</v>
      </c>
      <c r="N58" s="51">
        <f t="shared" si="1"/>
        <v>700</v>
      </c>
      <c r="O58" s="52"/>
      <c r="P58" s="52"/>
      <c r="Q58" s="53">
        <f t="shared" si="2"/>
        <v>700</v>
      </c>
      <c r="R58" s="92">
        <f t="shared" si="3"/>
        <v>700</v>
      </c>
      <c r="S58" s="52"/>
      <c r="T58" s="52"/>
      <c r="U58" s="53">
        <f t="shared" si="4"/>
        <v>700</v>
      </c>
      <c r="V58" s="53">
        <f t="shared" si="4"/>
        <v>700</v>
      </c>
      <c r="W58" s="53"/>
      <c r="X58" s="53"/>
      <c r="Y58" s="53">
        <f t="shared" si="5"/>
        <v>700</v>
      </c>
      <c r="Z58" s="53">
        <f t="shared" si="6"/>
        <v>700</v>
      </c>
    </row>
    <row r="59" spans="1:26" x14ac:dyDescent="0.2">
      <c r="A59" s="43" t="s">
        <v>65</v>
      </c>
      <c r="B59" s="44">
        <v>24</v>
      </c>
      <c r="C59" s="45">
        <v>409</v>
      </c>
      <c r="D59" s="46" t="s">
        <v>175</v>
      </c>
      <c r="E59" s="47" t="s">
        <v>3</v>
      </c>
      <c r="F59" s="46" t="s">
        <v>2</v>
      </c>
      <c r="G59" s="48" t="s">
        <v>238</v>
      </c>
      <c r="H59" s="49">
        <v>500</v>
      </c>
      <c r="I59" s="50">
        <f t="shared" si="16"/>
        <v>380</v>
      </c>
      <c r="J59" s="50">
        <f t="shared" si="16"/>
        <v>380</v>
      </c>
      <c r="K59" s="50">
        <f t="shared" si="16"/>
        <v>320</v>
      </c>
      <c r="L59" s="50">
        <f t="shared" si="16"/>
        <v>320</v>
      </c>
      <c r="M59" s="50">
        <f t="shared" si="0"/>
        <v>700</v>
      </c>
      <c r="N59" s="51">
        <f t="shared" si="1"/>
        <v>700</v>
      </c>
      <c r="O59" s="52"/>
      <c r="P59" s="52"/>
      <c r="Q59" s="53">
        <f t="shared" si="2"/>
        <v>700</v>
      </c>
      <c r="R59" s="92">
        <f t="shared" si="3"/>
        <v>700</v>
      </c>
      <c r="S59" s="52"/>
      <c r="T59" s="52"/>
      <c r="U59" s="53">
        <f t="shared" si="4"/>
        <v>700</v>
      </c>
      <c r="V59" s="53">
        <f t="shared" si="4"/>
        <v>700</v>
      </c>
      <c r="W59" s="53"/>
      <c r="X59" s="53"/>
      <c r="Y59" s="53">
        <f t="shared" si="5"/>
        <v>700</v>
      </c>
      <c r="Z59" s="53">
        <f t="shared" si="6"/>
        <v>700</v>
      </c>
    </row>
    <row r="60" spans="1:26" x14ac:dyDescent="0.2">
      <c r="A60" s="43" t="s">
        <v>64</v>
      </c>
      <c r="B60" s="44">
        <v>24</v>
      </c>
      <c r="C60" s="45">
        <v>409</v>
      </c>
      <c r="D60" s="46" t="s">
        <v>175</v>
      </c>
      <c r="E60" s="47" t="s">
        <v>3</v>
      </c>
      <c r="F60" s="46" t="s">
        <v>2</v>
      </c>
      <c r="G60" s="48" t="s">
        <v>238</v>
      </c>
      <c r="H60" s="49">
        <v>540</v>
      </c>
      <c r="I60" s="50">
        <v>380</v>
      </c>
      <c r="J60" s="50">
        <v>380</v>
      </c>
      <c r="K60" s="50">
        <v>320</v>
      </c>
      <c r="L60" s="50">
        <v>320</v>
      </c>
      <c r="M60" s="50">
        <f t="shared" si="0"/>
        <v>700</v>
      </c>
      <c r="N60" s="51">
        <f t="shared" si="1"/>
        <v>700</v>
      </c>
      <c r="O60" s="52"/>
      <c r="P60" s="52"/>
      <c r="Q60" s="53">
        <f t="shared" si="2"/>
        <v>700</v>
      </c>
      <c r="R60" s="92">
        <f t="shared" si="3"/>
        <v>700</v>
      </c>
      <c r="S60" s="52"/>
      <c r="T60" s="52"/>
      <c r="U60" s="53">
        <f t="shared" si="4"/>
        <v>700</v>
      </c>
      <c r="V60" s="53">
        <f t="shared" si="4"/>
        <v>700</v>
      </c>
      <c r="W60" s="53"/>
      <c r="X60" s="53"/>
      <c r="Y60" s="53">
        <f t="shared" si="5"/>
        <v>700</v>
      </c>
      <c r="Z60" s="53">
        <f t="shared" si="6"/>
        <v>700</v>
      </c>
    </row>
    <row r="61" spans="1:26" ht="15.75" customHeight="1" x14ac:dyDescent="0.2">
      <c r="A61" s="43" t="s">
        <v>339</v>
      </c>
      <c r="B61" s="44">
        <v>24</v>
      </c>
      <c r="C61" s="45">
        <v>409</v>
      </c>
      <c r="D61" s="46">
        <v>2</v>
      </c>
      <c r="E61" s="47">
        <v>0</v>
      </c>
      <c r="F61" s="46" t="s">
        <v>338</v>
      </c>
      <c r="G61" s="48">
        <v>0</v>
      </c>
      <c r="H61" s="49"/>
      <c r="I61" s="50"/>
      <c r="J61" s="50"/>
      <c r="K61" s="50"/>
      <c r="L61" s="50"/>
      <c r="M61" s="50"/>
      <c r="N61" s="51"/>
      <c r="O61" s="53">
        <f t="shared" ref="O61:P63" si="17">O62</f>
        <v>42465</v>
      </c>
      <c r="P61" s="53">
        <f t="shared" si="17"/>
        <v>42940</v>
      </c>
      <c r="Q61" s="53">
        <f>O61</f>
        <v>42465</v>
      </c>
      <c r="R61" s="92">
        <f>P61</f>
        <v>42940</v>
      </c>
      <c r="S61" s="52"/>
      <c r="T61" s="52"/>
      <c r="U61" s="53">
        <f t="shared" si="4"/>
        <v>42465</v>
      </c>
      <c r="V61" s="53">
        <f t="shared" si="4"/>
        <v>42940</v>
      </c>
      <c r="W61" s="53"/>
      <c r="X61" s="53"/>
      <c r="Y61" s="53">
        <f t="shared" si="5"/>
        <v>42465</v>
      </c>
      <c r="Z61" s="53">
        <f t="shared" si="6"/>
        <v>42940</v>
      </c>
    </row>
    <row r="62" spans="1:26" ht="48" customHeight="1" x14ac:dyDescent="0.2">
      <c r="A62" s="60" t="s">
        <v>337</v>
      </c>
      <c r="B62" s="55">
        <v>24</v>
      </c>
      <c r="C62" s="45">
        <v>409</v>
      </c>
      <c r="D62" s="56">
        <v>2</v>
      </c>
      <c r="E62" s="57">
        <v>0</v>
      </c>
      <c r="F62" s="56" t="str">
        <f>F61</f>
        <v>R1</v>
      </c>
      <c r="G62" s="58" t="s">
        <v>336</v>
      </c>
      <c r="H62" s="61"/>
      <c r="I62" s="50"/>
      <c r="J62" s="50"/>
      <c r="K62" s="50"/>
      <c r="L62" s="50"/>
      <c r="M62" s="50"/>
      <c r="N62" s="51"/>
      <c r="O62" s="53">
        <f t="shared" si="17"/>
        <v>42465</v>
      </c>
      <c r="P62" s="53">
        <f t="shared" si="17"/>
        <v>42940</v>
      </c>
      <c r="Q62" s="53">
        <f>Q63</f>
        <v>42465</v>
      </c>
      <c r="R62" s="92">
        <f>R63</f>
        <v>42940</v>
      </c>
      <c r="S62" s="52"/>
      <c r="T62" s="52"/>
      <c r="U62" s="53">
        <f t="shared" si="4"/>
        <v>42465</v>
      </c>
      <c r="V62" s="53">
        <f t="shared" si="4"/>
        <v>42940</v>
      </c>
      <c r="W62" s="53"/>
      <c r="X62" s="53"/>
      <c r="Y62" s="53">
        <f t="shared" si="5"/>
        <v>42465</v>
      </c>
      <c r="Z62" s="53">
        <f t="shared" si="6"/>
        <v>42940</v>
      </c>
    </row>
    <row r="63" spans="1:26" x14ac:dyDescent="0.2">
      <c r="A63" s="54" t="s">
        <v>65</v>
      </c>
      <c r="B63" s="55">
        <v>24</v>
      </c>
      <c r="C63" s="45">
        <v>409</v>
      </c>
      <c r="D63" s="56">
        <v>2</v>
      </c>
      <c r="E63" s="57">
        <v>0</v>
      </c>
      <c r="F63" s="56" t="str">
        <f>F62</f>
        <v>R1</v>
      </c>
      <c r="G63" s="58" t="s">
        <v>336</v>
      </c>
      <c r="H63" s="61">
        <v>500</v>
      </c>
      <c r="I63" s="50"/>
      <c r="J63" s="50"/>
      <c r="K63" s="50"/>
      <c r="L63" s="50"/>
      <c r="M63" s="50"/>
      <c r="N63" s="51"/>
      <c r="O63" s="53">
        <f t="shared" si="17"/>
        <v>42465</v>
      </c>
      <c r="P63" s="53">
        <f t="shared" si="17"/>
        <v>42940</v>
      </c>
      <c r="Q63" s="53">
        <f>Q64</f>
        <v>42465</v>
      </c>
      <c r="R63" s="92">
        <f>R64</f>
        <v>42940</v>
      </c>
      <c r="S63" s="52"/>
      <c r="T63" s="52"/>
      <c r="U63" s="53">
        <f t="shared" si="4"/>
        <v>42465</v>
      </c>
      <c r="V63" s="53">
        <f t="shared" si="4"/>
        <v>42940</v>
      </c>
      <c r="W63" s="53"/>
      <c r="X63" s="53"/>
      <c r="Y63" s="53">
        <f t="shared" si="5"/>
        <v>42465</v>
      </c>
      <c r="Z63" s="53">
        <f t="shared" si="6"/>
        <v>42940</v>
      </c>
    </row>
    <row r="64" spans="1:26" x14ac:dyDescent="0.2">
      <c r="A64" s="54" t="s">
        <v>64</v>
      </c>
      <c r="B64" s="55">
        <v>24</v>
      </c>
      <c r="C64" s="45">
        <v>409</v>
      </c>
      <c r="D64" s="56">
        <v>2</v>
      </c>
      <c r="E64" s="57">
        <v>0</v>
      </c>
      <c r="F64" s="56" t="str">
        <f>F62</f>
        <v>R1</v>
      </c>
      <c r="G64" s="58" t="s">
        <v>336</v>
      </c>
      <c r="H64" s="61">
        <v>540</v>
      </c>
      <c r="I64" s="50"/>
      <c r="J64" s="50"/>
      <c r="K64" s="50"/>
      <c r="L64" s="50"/>
      <c r="M64" s="50"/>
      <c r="N64" s="51"/>
      <c r="O64" s="53">
        <v>42465</v>
      </c>
      <c r="P64" s="53">
        <v>42940</v>
      </c>
      <c r="Q64" s="53">
        <f>O64</f>
        <v>42465</v>
      </c>
      <c r="R64" s="92">
        <f>P64</f>
        <v>42940</v>
      </c>
      <c r="S64" s="52"/>
      <c r="T64" s="52"/>
      <c r="U64" s="53">
        <f t="shared" si="4"/>
        <v>42465</v>
      </c>
      <c r="V64" s="53">
        <f t="shared" si="4"/>
        <v>42940</v>
      </c>
      <c r="W64" s="53"/>
      <c r="X64" s="53"/>
      <c r="Y64" s="53">
        <f t="shared" si="5"/>
        <v>42465</v>
      </c>
      <c r="Z64" s="53">
        <f t="shared" si="6"/>
        <v>42940</v>
      </c>
    </row>
    <row r="65" spans="1:26" x14ac:dyDescent="0.2">
      <c r="A65" s="43" t="s">
        <v>113</v>
      </c>
      <c r="B65" s="44">
        <v>24</v>
      </c>
      <c r="C65" s="45">
        <v>412</v>
      </c>
      <c r="D65" s="46" t="s">
        <v>7</v>
      </c>
      <c r="E65" s="47" t="s">
        <v>7</v>
      </c>
      <c r="F65" s="46" t="s">
        <v>7</v>
      </c>
      <c r="G65" s="48" t="s">
        <v>7</v>
      </c>
      <c r="H65" s="49" t="s">
        <v>7</v>
      </c>
      <c r="I65" s="50">
        <f>I66+I74</f>
        <v>10496.9</v>
      </c>
      <c r="J65" s="50">
        <f>J66+J74</f>
        <v>9115</v>
      </c>
      <c r="K65" s="50"/>
      <c r="L65" s="50"/>
      <c r="M65" s="50">
        <f t="shared" si="0"/>
        <v>10496.9</v>
      </c>
      <c r="N65" s="51">
        <f t="shared" si="1"/>
        <v>9115</v>
      </c>
      <c r="O65" s="52"/>
      <c r="P65" s="52"/>
      <c r="Q65" s="53">
        <f t="shared" si="2"/>
        <v>10496.9</v>
      </c>
      <c r="R65" s="92">
        <f t="shared" si="3"/>
        <v>9115</v>
      </c>
      <c r="S65" s="52"/>
      <c r="T65" s="52"/>
      <c r="U65" s="53">
        <f t="shared" si="4"/>
        <v>10496.9</v>
      </c>
      <c r="V65" s="53">
        <f t="shared" si="4"/>
        <v>9115</v>
      </c>
      <c r="W65" s="53"/>
      <c r="X65" s="53"/>
      <c r="Y65" s="53">
        <f t="shared" si="5"/>
        <v>10496.9</v>
      </c>
      <c r="Z65" s="53">
        <f t="shared" si="6"/>
        <v>9115</v>
      </c>
    </row>
    <row r="66" spans="1:26" ht="56.25" x14ac:dyDescent="0.2">
      <c r="A66" s="43" t="s">
        <v>302</v>
      </c>
      <c r="B66" s="44">
        <v>24</v>
      </c>
      <c r="C66" s="45">
        <v>412</v>
      </c>
      <c r="D66" s="46" t="s">
        <v>175</v>
      </c>
      <c r="E66" s="47" t="s">
        <v>3</v>
      </c>
      <c r="F66" s="46" t="s">
        <v>2</v>
      </c>
      <c r="G66" s="48" t="s">
        <v>9</v>
      </c>
      <c r="H66" s="49" t="s">
        <v>7</v>
      </c>
      <c r="I66" s="50">
        <f>I67</f>
        <v>7179</v>
      </c>
      <c r="J66" s="50">
        <f>J67</f>
        <v>7179</v>
      </c>
      <c r="K66" s="50"/>
      <c r="L66" s="50"/>
      <c r="M66" s="50">
        <f t="shared" si="0"/>
        <v>7179</v>
      </c>
      <c r="N66" s="51">
        <f t="shared" si="1"/>
        <v>7179</v>
      </c>
      <c r="O66" s="52"/>
      <c r="P66" s="52"/>
      <c r="Q66" s="53">
        <f t="shared" si="2"/>
        <v>7179</v>
      </c>
      <c r="R66" s="92">
        <f t="shared" si="3"/>
        <v>7179</v>
      </c>
      <c r="S66" s="52"/>
      <c r="T66" s="52"/>
      <c r="U66" s="53">
        <f t="shared" si="4"/>
        <v>7179</v>
      </c>
      <c r="V66" s="53">
        <f t="shared" si="4"/>
        <v>7179</v>
      </c>
      <c r="W66" s="53"/>
      <c r="X66" s="53"/>
      <c r="Y66" s="53">
        <f t="shared" si="5"/>
        <v>7179</v>
      </c>
      <c r="Z66" s="53">
        <f t="shared" si="6"/>
        <v>7179</v>
      </c>
    </row>
    <row r="67" spans="1:26" ht="22.5" x14ac:dyDescent="0.2">
      <c r="A67" s="43" t="s">
        <v>73</v>
      </c>
      <c r="B67" s="44">
        <v>24</v>
      </c>
      <c r="C67" s="45">
        <v>412</v>
      </c>
      <c r="D67" s="46" t="s">
        <v>175</v>
      </c>
      <c r="E67" s="47" t="s">
        <v>3</v>
      </c>
      <c r="F67" s="46" t="s">
        <v>2</v>
      </c>
      <c r="G67" s="48" t="s">
        <v>69</v>
      </c>
      <c r="H67" s="49" t="s">
        <v>7</v>
      </c>
      <c r="I67" s="50">
        <f>I68+I70+I72</f>
        <v>7179</v>
      </c>
      <c r="J67" s="50">
        <f>J68+J70+J72</f>
        <v>7179</v>
      </c>
      <c r="K67" s="50"/>
      <c r="L67" s="50"/>
      <c r="M67" s="50">
        <f t="shared" si="0"/>
        <v>7179</v>
      </c>
      <c r="N67" s="51">
        <f t="shared" si="1"/>
        <v>7179</v>
      </c>
      <c r="O67" s="52"/>
      <c r="P67" s="52"/>
      <c r="Q67" s="53">
        <f t="shared" si="2"/>
        <v>7179</v>
      </c>
      <c r="R67" s="92">
        <f t="shared" si="3"/>
        <v>7179</v>
      </c>
      <c r="S67" s="52"/>
      <c r="T67" s="52"/>
      <c r="U67" s="53">
        <f t="shared" si="4"/>
        <v>7179</v>
      </c>
      <c r="V67" s="53">
        <f t="shared" si="4"/>
        <v>7179</v>
      </c>
      <c r="W67" s="53"/>
      <c r="X67" s="53"/>
      <c r="Y67" s="53">
        <f t="shared" si="5"/>
        <v>7179</v>
      </c>
      <c r="Z67" s="53">
        <f t="shared" si="6"/>
        <v>7179</v>
      </c>
    </row>
    <row r="68" spans="1:26" ht="45" x14ac:dyDescent="0.2">
      <c r="A68" s="43" t="s">
        <v>6</v>
      </c>
      <c r="B68" s="44">
        <v>24</v>
      </c>
      <c r="C68" s="45">
        <v>412</v>
      </c>
      <c r="D68" s="46" t="s">
        <v>175</v>
      </c>
      <c r="E68" s="47" t="s">
        <v>3</v>
      </c>
      <c r="F68" s="46" t="s">
        <v>2</v>
      </c>
      <c r="G68" s="48" t="s">
        <v>69</v>
      </c>
      <c r="H68" s="49">
        <v>100</v>
      </c>
      <c r="I68" s="50">
        <f>I69</f>
        <v>6881.4</v>
      </c>
      <c r="J68" s="50">
        <f>J69</f>
        <v>6881.4</v>
      </c>
      <c r="K68" s="50"/>
      <c r="L68" s="50"/>
      <c r="M68" s="50">
        <f t="shared" si="0"/>
        <v>6881.4</v>
      </c>
      <c r="N68" s="51">
        <f t="shared" si="1"/>
        <v>6881.4</v>
      </c>
      <c r="O68" s="52"/>
      <c r="P68" s="52"/>
      <c r="Q68" s="53">
        <f t="shared" si="2"/>
        <v>6881.4</v>
      </c>
      <c r="R68" s="92">
        <f t="shared" si="3"/>
        <v>6881.4</v>
      </c>
      <c r="S68" s="52"/>
      <c r="T68" s="52"/>
      <c r="U68" s="53">
        <f t="shared" si="4"/>
        <v>6881.4</v>
      </c>
      <c r="V68" s="53">
        <f t="shared" si="4"/>
        <v>6881.4</v>
      </c>
      <c r="W68" s="53"/>
      <c r="X68" s="53"/>
      <c r="Y68" s="53">
        <f t="shared" si="5"/>
        <v>6881.4</v>
      </c>
      <c r="Z68" s="53">
        <f t="shared" si="6"/>
        <v>6881.4</v>
      </c>
    </row>
    <row r="69" spans="1:26" x14ac:dyDescent="0.2">
      <c r="A69" s="43" t="s">
        <v>72</v>
      </c>
      <c r="B69" s="44">
        <v>24</v>
      </c>
      <c r="C69" s="45">
        <v>412</v>
      </c>
      <c r="D69" s="46" t="s">
        <v>175</v>
      </c>
      <c r="E69" s="47" t="s">
        <v>3</v>
      </c>
      <c r="F69" s="46" t="s">
        <v>2</v>
      </c>
      <c r="G69" s="48" t="s">
        <v>69</v>
      </c>
      <c r="H69" s="49">
        <v>110</v>
      </c>
      <c r="I69" s="50">
        <v>6881.4</v>
      </c>
      <c r="J69" s="50">
        <v>6881.4</v>
      </c>
      <c r="K69" s="50"/>
      <c r="L69" s="50"/>
      <c r="M69" s="50">
        <f t="shared" si="0"/>
        <v>6881.4</v>
      </c>
      <c r="N69" s="51">
        <f t="shared" si="1"/>
        <v>6881.4</v>
      </c>
      <c r="O69" s="52"/>
      <c r="P69" s="52"/>
      <c r="Q69" s="53">
        <f t="shared" si="2"/>
        <v>6881.4</v>
      </c>
      <c r="R69" s="92">
        <f t="shared" si="3"/>
        <v>6881.4</v>
      </c>
      <c r="S69" s="52"/>
      <c r="T69" s="52"/>
      <c r="U69" s="53">
        <f t="shared" si="4"/>
        <v>6881.4</v>
      </c>
      <c r="V69" s="53">
        <f t="shared" si="4"/>
        <v>6881.4</v>
      </c>
      <c r="W69" s="53"/>
      <c r="X69" s="53"/>
      <c r="Y69" s="53">
        <f t="shared" si="5"/>
        <v>6881.4</v>
      </c>
      <c r="Z69" s="53">
        <f t="shared" si="6"/>
        <v>6881.4</v>
      </c>
    </row>
    <row r="70" spans="1:26" ht="22.5" x14ac:dyDescent="0.2">
      <c r="A70" s="43" t="s">
        <v>14</v>
      </c>
      <c r="B70" s="44">
        <v>24</v>
      </c>
      <c r="C70" s="45">
        <v>412</v>
      </c>
      <c r="D70" s="46" t="s">
        <v>175</v>
      </c>
      <c r="E70" s="47" t="s">
        <v>3</v>
      </c>
      <c r="F70" s="46" t="s">
        <v>2</v>
      </c>
      <c r="G70" s="48" t="s">
        <v>69</v>
      </c>
      <c r="H70" s="49">
        <v>200</v>
      </c>
      <c r="I70" s="50">
        <f>I71</f>
        <v>262.60000000000002</v>
      </c>
      <c r="J70" s="50">
        <f>J71</f>
        <v>262.60000000000002</v>
      </c>
      <c r="K70" s="50"/>
      <c r="L70" s="50"/>
      <c r="M70" s="50">
        <f t="shared" si="0"/>
        <v>262.60000000000002</v>
      </c>
      <c r="N70" s="51">
        <f t="shared" si="1"/>
        <v>262.60000000000002</v>
      </c>
      <c r="O70" s="52"/>
      <c r="P70" s="52"/>
      <c r="Q70" s="53">
        <f t="shared" si="2"/>
        <v>262.60000000000002</v>
      </c>
      <c r="R70" s="92">
        <f t="shared" si="3"/>
        <v>262.60000000000002</v>
      </c>
      <c r="S70" s="52"/>
      <c r="T70" s="52"/>
      <c r="U70" s="53">
        <f t="shared" si="4"/>
        <v>262.60000000000002</v>
      </c>
      <c r="V70" s="53">
        <f t="shared" si="4"/>
        <v>262.60000000000002</v>
      </c>
      <c r="W70" s="53"/>
      <c r="X70" s="53"/>
      <c r="Y70" s="53">
        <f t="shared" si="5"/>
        <v>262.60000000000002</v>
      </c>
      <c r="Z70" s="53">
        <f t="shared" si="6"/>
        <v>262.60000000000002</v>
      </c>
    </row>
    <row r="71" spans="1:26" ht="22.5" x14ac:dyDescent="0.2">
      <c r="A71" s="43" t="s">
        <v>13</v>
      </c>
      <c r="B71" s="44">
        <v>24</v>
      </c>
      <c r="C71" s="45">
        <v>412</v>
      </c>
      <c r="D71" s="46" t="s">
        <v>175</v>
      </c>
      <c r="E71" s="47" t="s">
        <v>3</v>
      </c>
      <c r="F71" s="46" t="s">
        <v>2</v>
      </c>
      <c r="G71" s="48" t="s">
        <v>69</v>
      </c>
      <c r="H71" s="49">
        <v>240</v>
      </c>
      <c r="I71" s="50">
        <v>262.60000000000002</v>
      </c>
      <c r="J71" s="50">
        <v>262.60000000000002</v>
      </c>
      <c r="K71" s="50"/>
      <c r="L71" s="50"/>
      <c r="M71" s="50">
        <f t="shared" si="0"/>
        <v>262.60000000000002</v>
      </c>
      <c r="N71" s="51">
        <f t="shared" si="1"/>
        <v>262.60000000000002</v>
      </c>
      <c r="O71" s="52"/>
      <c r="P71" s="52"/>
      <c r="Q71" s="53">
        <f t="shared" si="2"/>
        <v>262.60000000000002</v>
      </c>
      <c r="R71" s="92">
        <f t="shared" si="3"/>
        <v>262.60000000000002</v>
      </c>
      <c r="S71" s="52"/>
      <c r="T71" s="52"/>
      <c r="U71" s="53">
        <f t="shared" si="4"/>
        <v>262.60000000000002</v>
      </c>
      <c r="V71" s="53">
        <f t="shared" si="4"/>
        <v>262.60000000000002</v>
      </c>
      <c r="W71" s="53"/>
      <c r="X71" s="53"/>
      <c r="Y71" s="53">
        <f t="shared" si="5"/>
        <v>262.60000000000002</v>
      </c>
      <c r="Z71" s="53">
        <f t="shared" si="6"/>
        <v>262.60000000000002</v>
      </c>
    </row>
    <row r="72" spans="1:26" x14ac:dyDescent="0.2">
      <c r="A72" s="43" t="s">
        <v>71</v>
      </c>
      <c r="B72" s="44">
        <v>24</v>
      </c>
      <c r="C72" s="45">
        <v>412</v>
      </c>
      <c r="D72" s="46" t="s">
        <v>175</v>
      </c>
      <c r="E72" s="47" t="s">
        <v>3</v>
      </c>
      <c r="F72" s="46" t="s">
        <v>2</v>
      </c>
      <c r="G72" s="48" t="s">
        <v>69</v>
      </c>
      <c r="H72" s="49">
        <v>800</v>
      </c>
      <c r="I72" s="50">
        <f>I73</f>
        <v>35</v>
      </c>
      <c r="J72" s="50">
        <f>J73</f>
        <v>35</v>
      </c>
      <c r="K72" s="50"/>
      <c r="L72" s="50"/>
      <c r="M72" s="50">
        <f t="shared" si="0"/>
        <v>35</v>
      </c>
      <c r="N72" s="51">
        <f t="shared" si="1"/>
        <v>35</v>
      </c>
      <c r="O72" s="52"/>
      <c r="P72" s="52"/>
      <c r="Q72" s="53">
        <f t="shared" si="2"/>
        <v>35</v>
      </c>
      <c r="R72" s="92">
        <f t="shared" si="3"/>
        <v>35</v>
      </c>
      <c r="S72" s="52"/>
      <c r="T72" s="52"/>
      <c r="U72" s="53">
        <f t="shared" si="4"/>
        <v>35</v>
      </c>
      <c r="V72" s="53">
        <f t="shared" si="4"/>
        <v>35</v>
      </c>
      <c r="W72" s="53"/>
      <c r="X72" s="53"/>
      <c r="Y72" s="53">
        <f t="shared" si="5"/>
        <v>35</v>
      </c>
      <c r="Z72" s="53">
        <f t="shared" si="6"/>
        <v>35</v>
      </c>
    </row>
    <row r="73" spans="1:26" x14ac:dyDescent="0.2">
      <c r="A73" s="43" t="s">
        <v>70</v>
      </c>
      <c r="B73" s="44">
        <v>24</v>
      </c>
      <c r="C73" s="45">
        <v>412</v>
      </c>
      <c r="D73" s="46" t="s">
        <v>175</v>
      </c>
      <c r="E73" s="47" t="s">
        <v>3</v>
      </c>
      <c r="F73" s="46" t="s">
        <v>2</v>
      </c>
      <c r="G73" s="48" t="s">
        <v>69</v>
      </c>
      <c r="H73" s="49">
        <v>850</v>
      </c>
      <c r="I73" s="50">
        <v>35</v>
      </c>
      <c r="J73" s="50">
        <v>35</v>
      </c>
      <c r="K73" s="50"/>
      <c r="L73" s="50"/>
      <c r="M73" s="50">
        <f t="shared" si="0"/>
        <v>35</v>
      </c>
      <c r="N73" s="51">
        <f t="shared" si="1"/>
        <v>35</v>
      </c>
      <c r="O73" s="52"/>
      <c r="P73" s="52"/>
      <c r="Q73" s="53">
        <f t="shared" si="2"/>
        <v>35</v>
      </c>
      <c r="R73" s="92">
        <f t="shared" si="3"/>
        <v>35</v>
      </c>
      <c r="S73" s="52"/>
      <c r="T73" s="52"/>
      <c r="U73" s="53">
        <f t="shared" si="4"/>
        <v>35</v>
      </c>
      <c r="V73" s="53">
        <f t="shared" si="4"/>
        <v>35</v>
      </c>
      <c r="W73" s="53"/>
      <c r="X73" s="53"/>
      <c r="Y73" s="53">
        <f t="shared" si="5"/>
        <v>35</v>
      </c>
      <c r="Z73" s="53">
        <f t="shared" si="6"/>
        <v>35</v>
      </c>
    </row>
    <row r="74" spans="1:26" ht="33.75" x14ac:dyDescent="0.2">
      <c r="A74" s="43" t="s">
        <v>291</v>
      </c>
      <c r="B74" s="44">
        <v>24</v>
      </c>
      <c r="C74" s="45">
        <v>412</v>
      </c>
      <c r="D74" s="46" t="s">
        <v>237</v>
      </c>
      <c r="E74" s="47" t="s">
        <v>3</v>
      </c>
      <c r="F74" s="46" t="s">
        <v>2</v>
      </c>
      <c r="G74" s="48" t="s">
        <v>9</v>
      </c>
      <c r="H74" s="49" t="s">
        <v>7</v>
      </c>
      <c r="I74" s="50">
        <f>I75+I82</f>
        <v>3317.9</v>
      </c>
      <c r="J74" s="50">
        <f>J75+J82</f>
        <v>1936</v>
      </c>
      <c r="K74" s="50"/>
      <c r="L74" s="50"/>
      <c r="M74" s="50">
        <f t="shared" si="0"/>
        <v>3317.9</v>
      </c>
      <c r="N74" s="51">
        <f t="shared" si="1"/>
        <v>1936</v>
      </c>
      <c r="O74" s="52"/>
      <c r="P74" s="52"/>
      <c r="Q74" s="53">
        <f t="shared" si="2"/>
        <v>3317.9</v>
      </c>
      <c r="R74" s="92">
        <f t="shared" si="3"/>
        <v>1936</v>
      </c>
      <c r="S74" s="52"/>
      <c r="T74" s="52"/>
      <c r="U74" s="53">
        <f t="shared" si="4"/>
        <v>3317.9</v>
      </c>
      <c r="V74" s="53">
        <f t="shared" si="4"/>
        <v>1936</v>
      </c>
      <c r="W74" s="53"/>
      <c r="X74" s="53"/>
      <c r="Y74" s="53">
        <f t="shared" si="5"/>
        <v>3317.9</v>
      </c>
      <c r="Z74" s="53">
        <f t="shared" si="6"/>
        <v>1936</v>
      </c>
    </row>
    <row r="75" spans="1:26" ht="22.5" x14ac:dyDescent="0.2">
      <c r="A75" s="43" t="s">
        <v>73</v>
      </c>
      <c r="B75" s="44">
        <v>24</v>
      </c>
      <c r="C75" s="45">
        <v>412</v>
      </c>
      <c r="D75" s="46" t="s">
        <v>237</v>
      </c>
      <c r="E75" s="47" t="s">
        <v>3</v>
      </c>
      <c r="F75" s="46" t="s">
        <v>2</v>
      </c>
      <c r="G75" s="48" t="s">
        <v>69</v>
      </c>
      <c r="H75" s="49" t="s">
        <v>7</v>
      </c>
      <c r="I75" s="50">
        <f>I76+I78+I80</f>
        <v>1936</v>
      </c>
      <c r="J75" s="50">
        <f>J76+J78+J80</f>
        <v>1936</v>
      </c>
      <c r="K75" s="50"/>
      <c r="L75" s="50"/>
      <c r="M75" s="50">
        <f t="shared" si="0"/>
        <v>1936</v>
      </c>
      <c r="N75" s="51">
        <f t="shared" si="1"/>
        <v>1936</v>
      </c>
      <c r="O75" s="52"/>
      <c r="P75" s="52"/>
      <c r="Q75" s="53">
        <f t="shared" si="2"/>
        <v>1936</v>
      </c>
      <c r="R75" s="92">
        <f t="shared" si="3"/>
        <v>1936</v>
      </c>
      <c r="S75" s="52"/>
      <c r="T75" s="52"/>
      <c r="U75" s="53">
        <f t="shared" si="4"/>
        <v>1936</v>
      </c>
      <c r="V75" s="53">
        <f t="shared" si="4"/>
        <v>1936</v>
      </c>
      <c r="W75" s="53"/>
      <c r="X75" s="53"/>
      <c r="Y75" s="53">
        <f t="shared" si="5"/>
        <v>1936</v>
      </c>
      <c r="Z75" s="53">
        <f t="shared" si="6"/>
        <v>1936</v>
      </c>
    </row>
    <row r="76" spans="1:26" ht="45" x14ac:dyDescent="0.2">
      <c r="A76" s="43" t="s">
        <v>6</v>
      </c>
      <c r="B76" s="44">
        <v>24</v>
      </c>
      <c r="C76" s="45">
        <v>412</v>
      </c>
      <c r="D76" s="46" t="s">
        <v>237</v>
      </c>
      <c r="E76" s="47" t="s">
        <v>3</v>
      </c>
      <c r="F76" s="46" t="s">
        <v>2</v>
      </c>
      <c r="G76" s="48" t="s">
        <v>69</v>
      </c>
      <c r="H76" s="49">
        <v>100</v>
      </c>
      <c r="I76" s="50">
        <f>I77</f>
        <v>1622</v>
      </c>
      <c r="J76" s="50">
        <f>J77</f>
        <v>1622</v>
      </c>
      <c r="K76" s="50"/>
      <c r="L76" s="50"/>
      <c r="M76" s="50">
        <f t="shared" si="0"/>
        <v>1622</v>
      </c>
      <c r="N76" s="51">
        <f t="shared" si="1"/>
        <v>1622</v>
      </c>
      <c r="O76" s="52"/>
      <c r="P76" s="52"/>
      <c r="Q76" s="53">
        <f t="shared" si="2"/>
        <v>1622</v>
      </c>
      <c r="R76" s="92">
        <f t="shared" si="3"/>
        <v>1622</v>
      </c>
      <c r="S76" s="52"/>
      <c r="T76" s="52"/>
      <c r="U76" s="53">
        <f t="shared" si="4"/>
        <v>1622</v>
      </c>
      <c r="V76" s="53">
        <f t="shared" si="4"/>
        <v>1622</v>
      </c>
      <c r="W76" s="53"/>
      <c r="X76" s="53"/>
      <c r="Y76" s="53">
        <f t="shared" si="5"/>
        <v>1622</v>
      </c>
      <c r="Z76" s="53">
        <f t="shared" si="6"/>
        <v>1622</v>
      </c>
    </row>
    <row r="77" spans="1:26" x14ac:dyDescent="0.2">
      <c r="A77" s="43" t="s">
        <v>72</v>
      </c>
      <c r="B77" s="44">
        <v>24</v>
      </c>
      <c r="C77" s="45">
        <v>412</v>
      </c>
      <c r="D77" s="46" t="s">
        <v>237</v>
      </c>
      <c r="E77" s="47" t="s">
        <v>3</v>
      </c>
      <c r="F77" s="46" t="s">
        <v>2</v>
      </c>
      <c r="G77" s="48" t="s">
        <v>69</v>
      </c>
      <c r="H77" s="49">
        <v>110</v>
      </c>
      <c r="I77" s="50">
        <v>1622</v>
      </c>
      <c r="J77" s="50">
        <v>1622</v>
      </c>
      <c r="K77" s="50"/>
      <c r="L77" s="50"/>
      <c r="M77" s="50">
        <f t="shared" si="0"/>
        <v>1622</v>
      </c>
      <c r="N77" s="51">
        <f t="shared" si="1"/>
        <v>1622</v>
      </c>
      <c r="O77" s="52"/>
      <c r="P77" s="52"/>
      <c r="Q77" s="53">
        <f t="shared" si="2"/>
        <v>1622</v>
      </c>
      <c r="R77" s="92">
        <f t="shared" si="3"/>
        <v>1622</v>
      </c>
      <c r="S77" s="52"/>
      <c r="T77" s="52"/>
      <c r="U77" s="53">
        <f t="shared" si="4"/>
        <v>1622</v>
      </c>
      <c r="V77" s="53">
        <f t="shared" si="4"/>
        <v>1622</v>
      </c>
      <c r="W77" s="53"/>
      <c r="X77" s="53"/>
      <c r="Y77" s="53">
        <f t="shared" si="5"/>
        <v>1622</v>
      </c>
      <c r="Z77" s="53">
        <f t="shared" si="6"/>
        <v>1622</v>
      </c>
    </row>
    <row r="78" spans="1:26" ht="22.5" x14ac:dyDescent="0.2">
      <c r="A78" s="43" t="s">
        <v>14</v>
      </c>
      <c r="B78" s="44">
        <v>24</v>
      </c>
      <c r="C78" s="45">
        <v>412</v>
      </c>
      <c r="D78" s="46" t="s">
        <v>237</v>
      </c>
      <c r="E78" s="47" t="s">
        <v>3</v>
      </c>
      <c r="F78" s="46" t="s">
        <v>2</v>
      </c>
      <c r="G78" s="48" t="s">
        <v>69</v>
      </c>
      <c r="H78" s="49">
        <v>200</v>
      </c>
      <c r="I78" s="50">
        <f>I79</f>
        <v>279</v>
      </c>
      <c r="J78" s="50">
        <f>J79</f>
        <v>279</v>
      </c>
      <c r="K78" s="50"/>
      <c r="L78" s="50"/>
      <c r="M78" s="50">
        <f t="shared" si="0"/>
        <v>279</v>
      </c>
      <c r="N78" s="51">
        <f t="shared" si="1"/>
        <v>279</v>
      </c>
      <c r="O78" s="52"/>
      <c r="P78" s="52"/>
      <c r="Q78" s="53">
        <f t="shared" si="2"/>
        <v>279</v>
      </c>
      <c r="R78" s="92">
        <f t="shared" si="3"/>
        <v>279</v>
      </c>
      <c r="S78" s="52"/>
      <c r="T78" s="52"/>
      <c r="U78" s="53">
        <f t="shared" si="4"/>
        <v>279</v>
      </c>
      <c r="V78" s="53">
        <f t="shared" si="4"/>
        <v>279</v>
      </c>
      <c r="W78" s="53"/>
      <c r="X78" s="53"/>
      <c r="Y78" s="53">
        <f t="shared" si="5"/>
        <v>279</v>
      </c>
      <c r="Z78" s="53">
        <f t="shared" si="6"/>
        <v>279</v>
      </c>
    </row>
    <row r="79" spans="1:26" ht="22.5" x14ac:dyDescent="0.2">
      <c r="A79" s="43" t="s">
        <v>13</v>
      </c>
      <c r="B79" s="44">
        <v>24</v>
      </c>
      <c r="C79" s="45">
        <v>412</v>
      </c>
      <c r="D79" s="46" t="s">
        <v>237</v>
      </c>
      <c r="E79" s="47" t="s">
        <v>3</v>
      </c>
      <c r="F79" s="46" t="s">
        <v>2</v>
      </c>
      <c r="G79" s="48" t="s">
        <v>69</v>
      </c>
      <c r="H79" s="49">
        <v>240</v>
      </c>
      <c r="I79" s="50">
        <v>279</v>
      </c>
      <c r="J79" s="50">
        <v>279</v>
      </c>
      <c r="K79" s="50"/>
      <c r="L79" s="50"/>
      <c r="M79" s="50">
        <f t="shared" si="0"/>
        <v>279</v>
      </c>
      <c r="N79" s="51">
        <f t="shared" si="1"/>
        <v>279</v>
      </c>
      <c r="O79" s="52"/>
      <c r="P79" s="52"/>
      <c r="Q79" s="53">
        <f t="shared" si="2"/>
        <v>279</v>
      </c>
      <c r="R79" s="92">
        <f t="shared" si="3"/>
        <v>279</v>
      </c>
      <c r="S79" s="52"/>
      <c r="T79" s="52"/>
      <c r="U79" s="53">
        <f t="shared" si="4"/>
        <v>279</v>
      </c>
      <c r="V79" s="53">
        <f t="shared" si="4"/>
        <v>279</v>
      </c>
      <c r="W79" s="53"/>
      <c r="X79" s="53"/>
      <c r="Y79" s="53">
        <f t="shared" si="5"/>
        <v>279</v>
      </c>
      <c r="Z79" s="53">
        <f t="shared" si="6"/>
        <v>279</v>
      </c>
    </row>
    <row r="80" spans="1:26" x14ac:dyDescent="0.2">
      <c r="A80" s="43" t="s">
        <v>71</v>
      </c>
      <c r="B80" s="44">
        <v>24</v>
      </c>
      <c r="C80" s="45">
        <v>412</v>
      </c>
      <c r="D80" s="46" t="s">
        <v>237</v>
      </c>
      <c r="E80" s="47" t="s">
        <v>3</v>
      </c>
      <c r="F80" s="46" t="s">
        <v>2</v>
      </c>
      <c r="G80" s="48" t="s">
        <v>69</v>
      </c>
      <c r="H80" s="49">
        <v>800</v>
      </c>
      <c r="I80" s="50">
        <f>I81</f>
        <v>35</v>
      </c>
      <c r="J80" s="50">
        <f>J81</f>
        <v>35</v>
      </c>
      <c r="K80" s="50"/>
      <c r="L80" s="50"/>
      <c r="M80" s="50">
        <f t="shared" si="0"/>
        <v>35</v>
      </c>
      <c r="N80" s="51">
        <f t="shared" si="1"/>
        <v>35</v>
      </c>
      <c r="O80" s="52"/>
      <c r="P80" s="52"/>
      <c r="Q80" s="53">
        <f t="shared" si="2"/>
        <v>35</v>
      </c>
      <c r="R80" s="92">
        <f t="shared" si="3"/>
        <v>35</v>
      </c>
      <c r="S80" s="52"/>
      <c r="T80" s="52"/>
      <c r="U80" s="53">
        <f t="shared" si="4"/>
        <v>35</v>
      </c>
      <c r="V80" s="53">
        <f t="shared" si="4"/>
        <v>35</v>
      </c>
      <c r="W80" s="53"/>
      <c r="X80" s="53"/>
      <c r="Y80" s="53">
        <f t="shared" si="5"/>
        <v>35</v>
      </c>
      <c r="Z80" s="53">
        <f t="shared" si="6"/>
        <v>35</v>
      </c>
    </row>
    <row r="81" spans="1:26" x14ac:dyDescent="0.2">
      <c r="A81" s="43" t="s">
        <v>70</v>
      </c>
      <c r="B81" s="44">
        <v>24</v>
      </c>
      <c r="C81" s="45">
        <v>412</v>
      </c>
      <c r="D81" s="46" t="s">
        <v>237</v>
      </c>
      <c r="E81" s="47" t="s">
        <v>3</v>
      </c>
      <c r="F81" s="46" t="s">
        <v>2</v>
      </c>
      <c r="G81" s="48" t="s">
        <v>69</v>
      </c>
      <c r="H81" s="49">
        <v>850</v>
      </c>
      <c r="I81" s="50">
        <v>35</v>
      </c>
      <c r="J81" s="50">
        <v>35</v>
      </c>
      <c r="K81" s="50"/>
      <c r="L81" s="50"/>
      <c r="M81" s="50">
        <f t="shared" si="0"/>
        <v>35</v>
      </c>
      <c r="N81" s="51">
        <f t="shared" si="1"/>
        <v>35</v>
      </c>
      <c r="O81" s="52"/>
      <c r="P81" s="52"/>
      <c r="Q81" s="53">
        <f t="shared" si="2"/>
        <v>35</v>
      </c>
      <c r="R81" s="92">
        <f t="shared" si="3"/>
        <v>35</v>
      </c>
      <c r="S81" s="52"/>
      <c r="T81" s="52"/>
      <c r="U81" s="53">
        <f t="shared" si="4"/>
        <v>35</v>
      </c>
      <c r="V81" s="53">
        <f t="shared" si="4"/>
        <v>35</v>
      </c>
      <c r="W81" s="53"/>
      <c r="X81" s="53"/>
      <c r="Y81" s="53">
        <f t="shared" si="5"/>
        <v>35</v>
      </c>
      <c r="Z81" s="53">
        <f t="shared" si="6"/>
        <v>35</v>
      </c>
    </row>
    <row r="82" spans="1:26" ht="56.25" x14ac:dyDescent="0.2">
      <c r="A82" s="43" t="s">
        <v>295</v>
      </c>
      <c r="B82" s="44">
        <v>24</v>
      </c>
      <c r="C82" s="45">
        <v>412</v>
      </c>
      <c r="D82" s="46" t="s">
        <v>237</v>
      </c>
      <c r="E82" s="47" t="s">
        <v>3</v>
      </c>
      <c r="F82" s="46" t="s">
        <v>2</v>
      </c>
      <c r="G82" s="48" t="s">
        <v>236</v>
      </c>
      <c r="H82" s="49" t="s">
        <v>7</v>
      </c>
      <c r="I82" s="50">
        <f>I83</f>
        <v>1381.9</v>
      </c>
      <c r="J82" s="50">
        <f>J83</f>
        <v>0</v>
      </c>
      <c r="K82" s="50"/>
      <c r="L82" s="50"/>
      <c r="M82" s="50">
        <f t="shared" si="0"/>
        <v>1381.9</v>
      </c>
      <c r="N82" s="51">
        <f t="shared" si="1"/>
        <v>0</v>
      </c>
      <c r="O82" s="52"/>
      <c r="P82" s="52"/>
      <c r="Q82" s="53">
        <f t="shared" si="2"/>
        <v>1381.9</v>
      </c>
      <c r="R82" s="92">
        <f t="shared" si="3"/>
        <v>0</v>
      </c>
      <c r="S82" s="52"/>
      <c r="T82" s="52"/>
      <c r="U82" s="53">
        <f t="shared" ref="U82:V158" si="18">Q82+S82</f>
        <v>1381.9</v>
      </c>
      <c r="V82" s="53">
        <f t="shared" si="18"/>
        <v>0</v>
      </c>
      <c r="W82" s="53"/>
      <c r="X82" s="53"/>
      <c r="Y82" s="53">
        <f t="shared" ref="Y82:Y151" si="19">U82+W82</f>
        <v>1381.9</v>
      </c>
      <c r="Z82" s="53">
        <f t="shared" ref="Z82:Z151" si="20">V82+X82</f>
        <v>0</v>
      </c>
    </row>
    <row r="83" spans="1:26" x14ac:dyDescent="0.2">
      <c r="A83" s="43" t="s">
        <v>65</v>
      </c>
      <c r="B83" s="44">
        <v>24</v>
      </c>
      <c r="C83" s="45">
        <v>412</v>
      </c>
      <c r="D83" s="46" t="s">
        <v>237</v>
      </c>
      <c r="E83" s="47" t="s">
        <v>3</v>
      </c>
      <c r="F83" s="46" t="s">
        <v>2</v>
      </c>
      <c r="G83" s="48" t="s">
        <v>236</v>
      </c>
      <c r="H83" s="49">
        <v>500</v>
      </c>
      <c r="I83" s="50">
        <f>I84</f>
        <v>1381.9</v>
      </c>
      <c r="J83" s="50">
        <f>J84</f>
        <v>0</v>
      </c>
      <c r="K83" s="50"/>
      <c r="L83" s="50"/>
      <c r="M83" s="50">
        <f t="shared" si="0"/>
        <v>1381.9</v>
      </c>
      <c r="N83" s="51">
        <f t="shared" si="1"/>
        <v>0</v>
      </c>
      <c r="O83" s="52"/>
      <c r="P83" s="52"/>
      <c r="Q83" s="53">
        <f t="shared" si="2"/>
        <v>1381.9</v>
      </c>
      <c r="R83" s="92">
        <f t="shared" si="3"/>
        <v>0</v>
      </c>
      <c r="S83" s="52"/>
      <c r="T83" s="52"/>
      <c r="U83" s="53">
        <f t="shared" si="18"/>
        <v>1381.9</v>
      </c>
      <c r="V83" s="53">
        <f t="shared" si="18"/>
        <v>0</v>
      </c>
      <c r="W83" s="53"/>
      <c r="X83" s="53"/>
      <c r="Y83" s="53">
        <f t="shared" si="19"/>
        <v>1381.9</v>
      </c>
      <c r="Z83" s="53">
        <f t="shared" si="20"/>
        <v>0</v>
      </c>
    </row>
    <row r="84" spans="1:26" x14ac:dyDescent="0.2">
      <c r="A84" s="43" t="s">
        <v>64</v>
      </c>
      <c r="B84" s="44">
        <v>24</v>
      </c>
      <c r="C84" s="45">
        <v>412</v>
      </c>
      <c r="D84" s="46" t="s">
        <v>237</v>
      </c>
      <c r="E84" s="47" t="s">
        <v>3</v>
      </c>
      <c r="F84" s="46" t="s">
        <v>2</v>
      </c>
      <c r="G84" s="48" t="s">
        <v>236</v>
      </c>
      <c r="H84" s="49">
        <v>540</v>
      </c>
      <c r="I84" s="50">
        <v>1381.9</v>
      </c>
      <c r="J84" s="50">
        <v>0</v>
      </c>
      <c r="K84" s="50"/>
      <c r="L84" s="50"/>
      <c r="M84" s="50">
        <f t="shared" si="0"/>
        <v>1381.9</v>
      </c>
      <c r="N84" s="51">
        <f t="shared" si="1"/>
        <v>0</v>
      </c>
      <c r="O84" s="52"/>
      <c r="P84" s="52"/>
      <c r="Q84" s="53">
        <f t="shared" si="2"/>
        <v>1381.9</v>
      </c>
      <c r="R84" s="92">
        <f t="shared" si="3"/>
        <v>0</v>
      </c>
      <c r="S84" s="52"/>
      <c r="T84" s="52"/>
      <c r="U84" s="53">
        <f t="shared" si="18"/>
        <v>1381.9</v>
      </c>
      <c r="V84" s="53">
        <f t="shared" si="18"/>
        <v>0</v>
      </c>
      <c r="W84" s="53"/>
      <c r="X84" s="53"/>
      <c r="Y84" s="53">
        <f t="shared" si="19"/>
        <v>1381.9</v>
      </c>
      <c r="Z84" s="53">
        <f t="shared" si="20"/>
        <v>0</v>
      </c>
    </row>
    <row r="85" spans="1:26" x14ac:dyDescent="0.2">
      <c r="A85" s="43" t="s">
        <v>235</v>
      </c>
      <c r="B85" s="44">
        <v>24</v>
      </c>
      <c r="C85" s="45">
        <v>500</v>
      </c>
      <c r="D85" s="46" t="s">
        <v>7</v>
      </c>
      <c r="E85" s="47" t="s">
        <v>7</v>
      </c>
      <c r="F85" s="46" t="s">
        <v>7</v>
      </c>
      <c r="G85" s="48" t="s">
        <v>7</v>
      </c>
      <c r="H85" s="49" t="s">
        <v>7</v>
      </c>
      <c r="I85" s="50">
        <f>I86+I91+I104</f>
        <v>51444.9</v>
      </c>
      <c r="J85" s="50">
        <f>J86+J91+J104</f>
        <v>49876.7</v>
      </c>
      <c r="K85" s="50"/>
      <c r="L85" s="50"/>
      <c r="M85" s="50">
        <f t="shared" si="0"/>
        <v>51444.9</v>
      </c>
      <c r="N85" s="51">
        <f t="shared" si="1"/>
        <v>49876.7</v>
      </c>
      <c r="O85" s="52"/>
      <c r="P85" s="52"/>
      <c r="Q85" s="53">
        <f t="shared" si="2"/>
        <v>51444.9</v>
      </c>
      <c r="R85" s="92">
        <f t="shared" si="3"/>
        <v>49876.7</v>
      </c>
      <c r="S85" s="52"/>
      <c r="T85" s="52"/>
      <c r="U85" s="53">
        <f t="shared" si="18"/>
        <v>51444.9</v>
      </c>
      <c r="V85" s="53">
        <f t="shared" si="18"/>
        <v>49876.7</v>
      </c>
      <c r="W85" s="53">
        <f>W91</f>
        <v>8500</v>
      </c>
      <c r="X85" s="53"/>
      <c r="Y85" s="53">
        <f t="shared" si="19"/>
        <v>59944.9</v>
      </c>
      <c r="Z85" s="53">
        <f t="shared" si="20"/>
        <v>49876.7</v>
      </c>
    </row>
    <row r="86" spans="1:26" x14ac:dyDescent="0.2">
      <c r="A86" s="54" t="s">
        <v>286</v>
      </c>
      <c r="B86" s="55">
        <v>24</v>
      </c>
      <c r="C86" s="45">
        <v>501</v>
      </c>
      <c r="D86" s="56" t="s">
        <v>7</v>
      </c>
      <c r="E86" s="57" t="s">
        <v>7</v>
      </c>
      <c r="F86" s="56" t="s">
        <v>7</v>
      </c>
      <c r="G86" s="58" t="s">
        <v>7</v>
      </c>
      <c r="H86" s="49" t="s">
        <v>7</v>
      </c>
      <c r="I86" s="59">
        <f t="shared" ref="I86:J89" si="21">I87</f>
        <v>38908.400000000001</v>
      </c>
      <c r="J86" s="50">
        <f t="shared" si="21"/>
        <v>37340.199999999997</v>
      </c>
      <c r="K86" s="59"/>
      <c r="L86" s="50"/>
      <c r="M86" s="59">
        <f t="shared" si="0"/>
        <v>38908.400000000001</v>
      </c>
      <c r="N86" s="51">
        <f t="shared" si="1"/>
        <v>37340.199999999997</v>
      </c>
      <c r="O86" s="52"/>
      <c r="P86" s="52"/>
      <c r="Q86" s="53">
        <f t="shared" ref="Q86:Q162" si="22">M86+O86</f>
        <v>38908.400000000001</v>
      </c>
      <c r="R86" s="92">
        <f t="shared" ref="R86:R162" si="23">N86+P86</f>
        <v>37340.199999999997</v>
      </c>
      <c r="S86" s="52"/>
      <c r="T86" s="52"/>
      <c r="U86" s="53">
        <f t="shared" si="18"/>
        <v>38908.400000000001</v>
      </c>
      <c r="V86" s="53">
        <f t="shared" si="18"/>
        <v>37340.199999999997</v>
      </c>
      <c r="W86" s="53"/>
      <c r="X86" s="53"/>
      <c r="Y86" s="53">
        <f t="shared" si="19"/>
        <v>38908.400000000001</v>
      </c>
      <c r="Z86" s="53">
        <f t="shared" si="20"/>
        <v>37340.199999999997</v>
      </c>
    </row>
    <row r="87" spans="1:26" ht="33.75" x14ac:dyDescent="0.2">
      <c r="A87" s="54" t="s">
        <v>291</v>
      </c>
      <c r="B87" s="55">
        <v>24</v>
      </c>
      <c r="C87" s="45">
        <v>501</v>
      </c>
      <c r="D87" s="56">
        <v>3</v>
      </c>
      <c r="E87" s="57" t="s">
        <v>3</v>
      </c>
      <c r="F87" s="56" t="s">
        <v>2</v>
      </c>
      <c r="G87" s="58" t="s">
        <v>9</v>
      </c>
      <c r="H87" s="49" t="s">
        <v>7</v>
      </c>
      <c r="I87" s="59">
        <f t="shared" si="21"/>
        <v>38908.400000000001</v>
      </c>
      <c r="J87" s="50">
        <f t="shared" si="21"/>
        <v>37340.199999999997</v>
      </c>
      <c r="K87" s="59"/>
      <c r="L87" s="50"/>
      <c r="M87" s="59">
        <f t="shared" si="0"/>
        <v>38908.400000000001</v>
      </c>
      <c r="N87" s="51">
        <f t="shared" si="1"/>
        <v>37340.199999999997</v>
      </c>
      <c r="O87" s="52"/>
      <c r="P87" s="52"/>
      <c r="Q87" s="53">
        <f t="shared" si="22"/>
        <v>38908.400000000001</v>
      </c>
      <c r="R87" s="92">
        <f t="shared" si="23"/>
        <v>37340.199999999997</v>
      </c>
      <c r="S87" s="52"/>
      <c r="T87" s="52"/>
      <c r="U87" s="53">
        <f t="shared" si="18"/>
        <v>38908.400000000001</v>
      </c>
      <c r="V87" s="53">
        <f t="shared" si="18"/>
        <v>37340.199999999997</v>
      </c>
      <c r="W87" s="53"/>
      <c r="X87" s="53"/>
      <c r="Y87" s="53">
        <f t="shared" si="19"/>
        <v>38908.400000000001</v>
      </c>
      <c r="Z87" s="53">
        <f t="shared" si="20"/>
        <v>37340.199999999997</v>
      </c>
    </row>
    <row r="88" spans="1:26" ht="22.5" x14ac:dyDescent="0.2">
      <c r="A88" s="54" t="s">
        <v>310</v>
      </c>
      <c r="B88" s="55">
        <v>24</v>
      </c>
      <c r="C88" s="45">
        <v>501</v>
      </c>
      <c r="D88" s="56">
        <v>3</v>
      </c>
      <c r="E88" s="57" t="s">
        <v>3</v>
      </c>
      <c r="F88" s="56" t="s">
        <v>2</v>
      </c>
      <c r="G88" s="58" t="s">
        <v>287</v>
      </c>
      <c r="H88" s="49" t="s">
        <v>7</v>
      </c>
      <c r="I88" s="59">
        <f t="shared" si="21"/>
        <v>38908.400000000001</v>
      </c>
      <c r="J88" s="50">
        <f t="shared" si="21"/>
        <v>37340.199999999997</v>
      </c>
      <c r="K88" s="59"/>
      <c r="L88" s="50"/>
      <c r="M88" s="59">
        <f t="shared" si="0"/>
        <v>38908.400000000001</v>
      </c>
      <c r="N88" s="51">
        <f t="shared" si="1"/>
        <v>37340.199999999997</v>
      </c>
      <c r="O88" s="52"/>
      <c r="P88" s="52"/>
      <c r="Q88" s="53">
        <f t="shared" si="22"/>
        <v>38908.400000000001</v>
      </c>
      <c r="R88" s="92">
        <f t="shared" si="23"/>
        <v>37340.199999999997</v>
      </c>
      <c r="S88" s="52"/>
      <c r="T88" s="52"/>
      <c r="U88" s="53">
        <f t="shared" si="18"/>
        <v>38908.400000000001</v>
      </c>
      <c r="V88" s="53">
        <f t="shared" si="18"/>
        <v>37340.199999999997</v>
      </c>
      <c r="W88" s="53"/>
      <c r="X88" s="53"/>
      <c r="Y88" s="53">
        <f t="shared" si="19"/>
        <v>38908.400000000001</v>
      </c>
      <c r="Z88" s="53">
        <f t="shared" si="20"/>
        <v>37340.199999999997</v>
      </c>
    </row>
    <row r="89" spans="1:26" x14ac:dyDescent="0.2">
      <c r="A89" s="54" t="s">
        <v>65</v>
      </c>
      <c r="B89" s="55">
        <v>24</v>
      </c>
      <c r="C89" s="45">
        <v>501</v>
      </c>
      <c r="D89" s="56">
        <v>3</v>
      </c>
      <c r="E89" s="57" t="s">
        <v>3</v>
      </c>
      <c r="F89" s="56" t="s">
        <v>2</v>
      </c>
      <c r="G89" s="58" t="s">
        <v>287</v>
      </c>
      <c r="H89" s="49">
        <v>500</v>
      </c>
      <c r="I89" s="59">
        <f t="shared" si="21"/>
        <v>38908.400000000001</v>
      </c>
      <c r="J89" s="50">
        <f t="shared" si="21"/>
        <v>37340.199999999997</v>
      </c>
      <c r="K89" s="59"/>
      <c r="L89" s="50"/>
      <c r="M89" s="59">
        <f t="shared" si="0"/>
        <v>38908.400000000001</v>
      </c>
      <c r="N89" s="51">
        <f t="shared" si="1"/>
        <v>37340.199999999997</v>
      </c>
      <c r="O89" s="52"/>
      <c r="P89" s="52"/>
      <c r="Q89" s="53">
        <f t="shared" si="22"/>
        <v>38908.400000000001</v>
      </c>
      <c r="R89" s="92">
        <f t="shared" si="23"/>
        <v>37340.199999999997</v>
      </c>
      <c r="S89" s="52"/>
      <c r="T89" s="52"/>
      <c r="U89" s="53">
        <f t="shared" si="18"/>
        <v>38908.400000000001</v>
      </c>
      <c r="V89" s="53">
        <f t="shared" si="18"/>
        <v>37340.199999999997</v>
      </c>
      <c r="W89" s="53"/>
      <c r="X89" s="53"/>
      <c r="Y89" s="53">
        <f t="shared" si="19"/>
        <v>38908.400000000001</v>
      </c>
      <c r="Z89" s="53">
        <f t="shared" si="20"/>
        <v>37340.199999999997</v>
      </c>
    </row>
    <row r="90" spans="1:26" x14ac:dyDescent="0.2">
      <c r="A90" s="54" t="s">
        <v>64</v>
      </c>
      <c r="B90" s="55">
        <v>24</v>
      </c>
      <c r="C90" s="45">
        <v>501</v>
      </c>
      <c r="D90" s="56">
        <v>3</v>
      </c>
      <c r="E90" s="57" t="s">
        <v>3</v>
      </c>
      <c r="F90" s="56" t="s">
        <v>2</v>
      </c>
      <c r="G90" s="58" t="s">
        <v>287</v>
      </c>
      <c r="H90" s="49">
        <v>540</v>
      </c>
      <c r="I90" s="59">
        <v>38908.400000000001</v>
      </c>
      <c r="J90" s="50">
        <v>37340.199999999997</v>
      </c>
      <c r="K90" s="59"/>
      <c r="L90" s="50"/>
      <c r="M90" s="59">
        <f t="shared" si="0"/>
        <v>38908.400000000001</v>
      </c>
      <c r="N90" s="51">
        <f t="shared" si="1"/>
        <v>37340.199999999997</v>
      </c>
      <c r="O90" s="52"/>
      <c r="P90" s="52"/>
      <c r="Q90" s="53">
        <f t="shared" si="22"/>
        <v>38908.400000000001</v>
      </c>
      <c r="R90" s="92">
        <f t="shared" si="23"/>
        <v>37340.199999999997</v>
      </c>
      <c r="S90" s="52"/>
      <c r="T90" s="52"/>
      <c r="U90" s="53">
        <f t="shared" si="18"/>
        <v>38908.400000000001</v>
      </c>
      <c r="V90" s="53">
        <f t="shared" si="18"/>
        <v>37340.199999999997</v>
      </c>
      <c r="W90" s="53"/>
      <c r="X90" s="53"/>
      <c r="Y90" s="53">
        <f t="shared" si="19"/>
        <v>38908.400000000001</v>
      </c>
      <c r="Z90" s="53">
        <f t="shared" si="20"/>
        <v>37340.199999999997</v>
      </c>
    </row>
    <row r="91" spans="1:26" x14ac:dyDescent="0.2">
      <c r="A91" s="54" t="s">
        <v>288</v>
      </c>
      <c r="B91" s="55">
        <v>24</v>
      </c>
      <c r="C91" s="45">
        <v>502</v>
      </c>
      <c r="D91" s="56" t="s">
        <v>7</v>
      </c>
      <c r="E91" s="57" t="s">
        <v>7</v>
      </c>
      <c r="F91" s="56" t="s">
        <v>7</v>
      </c>
      <c r="G91" s="58" t="s">
        <v>7</v>
      </c>
      <c r="H91" s="49" t="s">
        <v>7</v>
      </c>
      <c r="I91" s="59">
        <f>I92</f>
        <v>6000</v>
      </c>
      <c r="J91" s="50">
        <f>J92</f>
        <v>6000</v>
      </c>
      <c r="K91" s="59"/>
      <c r="L91" s="50"/>
      <c r="M91" s="59">
        <f t="shared" ref="M91:M167" si="24">I91+K91</f>
        <v>6000</v>
      </c>
      <c r="N91" s="51">
        <f t="shared" ref="N91:N167" si="25">J91+L91</f>
        <v>6000</v>
      </c>
      <c r="O91" s="52"/>
      <c r="P91" s="52"/>
      <c r="Q91" s="53">
        <f t="shared" si="22"/>
        <v>6000</v>
      </c>
      <c r="R91" s="92">
        <f t="shared" si="23"/>
        <v>6000</v>
      </c>
      <c r="S91" s="52"/>
      <c r="T91" s="52"/>
      <c r="U91" s="53">
        <f t="shared" si="18"/>
        <v>6000</v>
      </c>
      <c r="V91" s="53">
        <f t="shared" si="18"/>
        <v>6000</v>
      </c>
      <c r="W91" s="53">
        <f>W92</f>
        <v>8500</v>
      </c>
      <c r="X91" s="53"/>
      <c r="Y91" s="53">
        <f t="shared" si="19"/>
        <v>14500</v>
      </c>
      <c r="Z91" s="53">
        <f t="shared" si="20"/>
        <v>6000</v>
      </c>
    </row>
    <row r="92" spans="1:26" ht="56.25" x14ac:dyDescent="0.2">
      <c r="A92" s="54" t="s">
        <v>302</v>
      </c>
      <c r="B92" s="55">
        <v>24</v>
      </c>
      <c r="C92" s="45">
        <v>502</v>
      </c>
      <c r="D92" s="56" t="s">
        <v>175</v>
      </c>
      <c r="E92" s="57" t="s">
        <v>3</v>
      </c>
      <c r="F92" s="56" t="s">
        <v>2</v>
      </c>
      <c r="G92" s="58" t="s">
        <v>9</v>
      </c>
      <c r="H92" s="49" t="s">
        <v>7</v>
      </c>
      <c r="I92" s="59">
        <f>I99</f>
        <v>6000</v>
      </c>
      <c r="J92" s="50">
        <f>J99</f>
        <v>6000</v>
      </c>
      <c r="K92" s="59"/>
      <c r="L92" s="50"/>
      <c r="M92" s="59">
        <f t="shared" si="24"/>
        <v>6000</v>
      </c>
      <c r="N92" s="51">
        <f t="shared" si="25"/>
        <v>6000</v>
      </c>
      <c r="O92" s="52"/>
      <c r="P92" s="52"/>
      <c r="Q92" s="53">
        <f t="shared" si="22"/>
        <v>6000</v>
      </c>
      <c r="R92" s="92">
        <f t="shared" si="23"/>
        <v>6000</v>
      </c>
      <c r="S92" s="52"/>
      <c r="T92" s="52"/>
      <c r="U92" s="53">
        <f t="shared" si="18"/>
        <v>6000</v>
      </c>
      <c r="V92" s="53">
        <f t="shared" si="18"/>
        <v>6000</v>
      </c>
      <c r="W92" s="53">
        <f>W93+W96</f>
        <v>8500</v>
      </c>
      <c r="X92" s="53"/>
      <c r="Y92" s="53">
        <f t="shared" si="19"/>
        <v>14500</v>
      </c>
      <c r="Z92" s="53">
        <f t="shared" si="20"/>
        <v>6000</v>
      </c>
    </row>
    <row r="93" spans="1:26" ht="59.25" customHeight="1" x14ac:dyDescent="0.2">
      <c r="A93" s="160" t="s">
        <v>356</v>
      </c>
      <c r="B93" s="155">
        <v>24</v>
      </c>
      <c r="C93" s="146">
        <v>502</v>
      </c>
      <c r="D93" s="156">
        <v>2</v>
      </c>
      <c r="E93" s="157">
        <v>0</v>
      </c>
      <c r="F93" s="156">
        <v>0</v>
      </c>
      <c r="G93" s="158">
        <v>80310</v>
      </c>
      <c r="H93" s="150"/>
      <c r="I93" s="159"/>
      <c r="J93" s="151"/>
      <c r="K93" s="159"/>
      <c r="L93" s="151"/>
      <c r="M93" s="159"/>
      <c r="N93" s="152"/>
      <c r="O93" s="3"/>
      <c r="P93" s="3"/>
      <c r="Q93" s="153"/>
      <c r="R93" s="154"/>
      <c r="S93" s="3"/>
      <c r="T93" s="3"/>
      <c r="U93" s="153"/>
      <c r="V93" s="153"/>
      <c r="W93" s="153">
        <f>W94</f>
        <v>4400</v>
      </c>
      <c r="X93" s="153"/>
      <c r="Y93" s="153">
        <f t="shared" ref="Y93:Y98" si="26">U93+W93</f>
        <v>4400</v>
      </c>
      <c r="Z93" s="153">
        <f t="shared" ref="Z93:Z98" si="27">V93+X93</f>
        <v>0</v>
      </c>
    </row>
    <row r="94" spans="1:26" ht="22.5" x14ac:dyDescent="0.2">
      <c r="A94" s="160" t="s">
        <v>99</v>
      </c>
      <c r="B94" s="155">
        <v>24</v>
      </c>
      <c r="C94" s="146">
        <v>502</v>
      </c>
      <c r="D94" s="156">
        <v>2</v>
      </c>
      <c r="E94" s="157">
        <v>0</v>
      </c>
      <c r="F94" s="156">
        <v>0</v>
      </c>
      <c r="G94" s="158">
        <v>80310</v>
      </c>
      <c r="H94" s="150">
        <v>400</v>
      </c>
      <c r="I94" s="159"/>
      <c r="J94" s="151"/>
      <c r="K94" s="159"/>
      <c r="L94" s="151"/>
      <c r="M94" s="159"/>
      <c r="N94" s="152"/>
      <c r="O94" s="3"/>
      <c r="P94" s="3"/>
      <c r="Q94" s="153"/>
      <c r="R94" s="154"/>
      <c r="S94" s="3"/>
      <c r="T94" s="3"/>
      <c r="U94" s="153"/>
      <c r="V94" s="153"/>
      <c r="W94" s="153">
        <f>W95</f>
        <v>4400</v>
      </c>
      <c r="X94" s="153"/>
      <c r="Y94" s="153">
        <f t="shared" si="26"/>
        <v>4400</v>
      </c>
      <c r="Z94" s="153">
        <f t="shared" si="27"/>
        <v>0</v>
      </c>
    </row>
    <row r="95" spans="1:26" x14ac:dyDescent="0.2">
      <c r="A95" s="160" t="s">
        <v>98</v>
      </c>
      <c r="B95" s="155">
        <v>24</v>
      </c>
      <c r="C95" s="146">
        <v>502</v>
      </c>
      <c r="D95" s="156">
        <v>2</v>
      </c>
      <c r="E95" s="157">
        <v>0</v>
      </c>
      <c r="F95" s="156">
        <v>0</v>
      </c>
      <c r="G95" s="158">
        <v>80310</v>
      </c>
      <c r="H95" s="150">
        <v>410</v>
      </c>
      <c r="I95" s="159"/>
      <c r="J95" s="151"/>
      <c r="K95" s="159"/>
      <c r="L95" s="151"/>
      <c r="M95" s="159"/>
      <c r="N95" s="152"/>
      <c r="O95" s="3"/>
      <c r="P95" s="3"/>
      <c r="Q95" s="153"/>
      <c r="R95" s="154"/>
      <c r="S95" s="3"/>
      <c r="T95" s="3"/>
      <c r="U95" s="153"/>
      <c r="V95" s="153"/>
      <c r="W95" s="153">
        <f>3300+1100</f>
        <v>4400</v>
      </c>
      <c r="X95" s="153"/>
      <c r="Y95" s="153">
        <f t="shared" si="26"/>
        <v>4400</v>
      </c>
      <c r="Z95" s="153">
        <f t="shared" si="27"/>
        <v>0</v>
      </c>
    </row>
    <row r="96" spans="1:26" ht="60" customHeight="1" x14ac:dyDescent="0.2">
      <c r="A96" s="160" t="s">
        <v>357</v>
      </c>
      <c r="B96" s="155">
        <v>24</v>
      </c>
      <c r="C96" s="146">
        <v>502</v>
      </c>
      <c r="D96" s="156">
        <v>2</v>
      </c>
      <c r="E96" s="157">
        <v>0</v>
      </c>
      <c r="F96" s="156">
        <v>0</v>
      </c>
      <c r="G96" s="158">
        <v>80320</v>
      </c>
      <c r="H96" s="150"/>
      <c r="I96" s="159"/>
      <c r="J96" s="151"/>
      <c r="K96" s="159"/>
      <c r="L96" s="151"/>
      <c r="M96" s="159"/>
      <c r="N96" s="152"/>
      <c r="O96" s="3"/>
      <c r="P96" s="3"/>
      <c r="Q96" s="153"/>
      <c r="R96" s="154"/>
      <c r="S96" s="3"/>
      <c r="T96" s="3"/>
      <c r="U96" s="153"/>
      <c r="V96" s="153"/>
      <c r="W96" s="153">
        <f>W97</f>
        <v>4100</v>
      </c>
      <c r="X96" s="153"/>
      <c r="Y96" s="153">
        <f t="shared" si="26"/>
        <v>4100</v>
      </c>
      <c r="Z96" s="153">
        <f t="shared" si="27"/>
        <v>0</v>
      </c>
    </row>
    <row r="97" spans="1:26" ht="22.5" x14ac:dyDescent="0.2">
      <c r="A97" s="160" t="s">
        <v>99</v>
      </c>
      <c r="B97" s="155">
        <v>24</v>
      </c>
      <c r="C97" s="146">
        <v>502</v>
      </c>
      <c r="D97" s="156">
        <v>2</v>
      </c>
      <c r="E97" s="157">
        <v>0</v>
      </c>
      <c r="F97" s="156">
        <v>0</v>
      </c>
      <c r="G97" s="158">
        <v>80320</v>
      </c>
      <c r="H97" s="150">
        <v>400</v>
      </c>
      <c r="I97" s="159"/>
      <c r="J97" s="151"/>
      <c r="K97" s="159"/>
      <c r="L97" s="151"/>
      <c r="M97" s="159"/>
      <c r="N97" s="152"/>
      <c r="O97" s="3"/>
      <c r="P97" s="3"/>
      <c r="Q97" s="153"/>
      <c r="R97" s="154"/>
      <c r="S97" s="3"/>
      <c r="T97" s="3"/>
      <c r="U97" s="153"/>
      <c r="V97" s="153"/>
      <c r="W97" s="153">
        <f>W98</f>
        <v>4100</v>
      </c>
      <c r="X97" s="153"/>
      <c r="Y97" s="153">
        <f t="shared" si="26"/>
        <v>4100</v>
      </c>
      <c r="Z97" s="153">
        <f t="shared" si="27"/>
        <v>0</v>
      </c>
    </row>
    <row r="98" spans="1:26" x14ac:dyDescent="0.2">
      <c r="A98" s="160" t="s">
        <v>98</v>
      </c>
      <c r="B98" s="155">
        <v>24</v>
      </c>
      <c r="C98" s="146">
        <v>502</v>
      </c>
      <c r="D98" s="156">
        <v>2</v>
      </c>
      <c r="E98" s="157">
        <v>0</v>
      </c>
      <c r="F98" s="156">
        <v>0</v>
      </c>
      <c r="G98" s="158">
        <v>80320</v>
      </c>
      <c r="H98" s="150">
        <v>410</v>
      </c>
      <c r="I98" s="159"/>
      <c r="J98" s="151"/>
      <c r="K98" s="159"/>
      <c r="L98" s="151"/>
      <c r="M98" s="159"/>
      <c r="N98" s="152"/>
      <c r="O98" s="3"/>
      <c r="P98" s="3"/>
      <c r="Q98" s="153"/>
      <c r="R98" s="154"/>
      <c r="S98" s="3"/>
      <c r="T98" s="3"/>
      <c r="U98" s="153"/>
      <c r="V98" s="153"/>
      <c r="W98" s="153">
        <f>3000+1100</f>
        <v>4100</v>
      </c>
      <c r="X98" s="153"/>
      <c r="Y98" s="153">
        <f t="shared" si="26"/>
        <v>4100</v>
      </c>
      <c r="Z98" s="153">
        <f t="shared" si="27"/>
        <v>0</v>
      </c>
    </row>
    <row r="99" spans="1:26" ht="22.5" x14ac:dyDescent="0.2">
      <c r="A99" s="160" t="s">
        <v>289</v>
      </c>
      <c r="B99" s="155">
        <v>24</v>
      </c>
      <c r="C99" s="146">
        <v>502</v>
      </c>
      <c r="D99" s="156" t="s">
        <v>175</v>
      </c>
      <c r="E99" s="157" t="s">
        <v>3</v>
      </c>
      <c r="F99" s="156" t="s">
        <v>2</v>
      </c>
      <c r="G99" s="158" t="s">
        <v>290</v>
      </c>
      <c r="H99" s="150" t="s">
        <v>7</v>
      </c>
      <c r="I99" s="159">
        <f>I102+I100</f>
        <v>6000</v>
      </c>
      <c r="J99" s="151">
        <f>J102+J100</f>
        <v>6000</v>
      </c>
      <c r="K99" s="159"/>
      <c r="L99" s="151"/>
      <c r="M99" s="159">
        <f t="shared" si="24"/>
        <v>6000</v>
      </c>
      <c r="N99" s="152">
        <f t="shared" si="25"/>
        <v>6000</v>
      </c>
      <c r="O99" s="3"/>
      <c r="P99" s="3"/>
      <c r="Q99" s="153">
        <f t="shared" si="22"/>
        <v>6000</v>
      </c>
      <c r="R99" s="154">
        <f t="shared" si="23"/>
        <v>6000</v>
      </c>
      <c r="S99" s="3"/>
      <c r="T99" s="3"/>
      <c r="U99" s="153">
        <f t="shared" si="18"/>
        <v>6000</v>
      </c>
      <c r="V99" s="153">
        <f t="shared" si="18"/>
        <v>6000</v>
      </c>
      <c r="W99" s="153"/>
      <c r="X99" s="153"/>
      <c r="Y99" s="153">
        <f t="shared" si="19"/>
        <v>6000</v>
      </c>
      <c r="Z99" s="153">
        <f t="shared" si="20"/>
        <v>6000</v>
      </c>
    </row>
    <row r="100" spans="1:26" ht="22.5" x14ac:dyDescent="0.2">
      <c r="A100" s="54" t="s">
        <v>14</v>
      </c>
      <c r="B100" s="55">
        <v>24</v>
      </c>
      <c r="C100" s="45">
        <v>502</v>
      </c>
      <c r="D100" s="56" t="s">
        <v>175</v>
      </c>
      <c r="E100" s="57" t="s">
        <v>3</v>
      </c>
      <c r="F100" s="56" t="s">
        <v>2</v>
      </c>
      <c r="G100" s="58" t="s">
        <v>290</v>
      </c>
      <c r="H100" s="49">
        <v>200</v>
      </c>
      <c r="I100" s="59">
        <f>I101</f>
        <v>1500</v>
      </c>
      <c r="J100" s="50">
        <f>J101</f>
        <v>1500</v>
      </c>
      <c r="K100" s="59"/>
      <c r="L100" s="50"/>
      <c r="M100" s="59">
        <f t="shared" si="24"/>
        <v>1500</v>
      </c>
      <c r="N100" s="51">
        <f t="shared" si="25"/>
        <v>1500</v>
      </c>
      <c r="O100" s="52"/>
      <c r="P100" s="52"/>
      <c r="Q100" s="53">
        <f t="shared" si="22"/>
        <v>1500</v>
      </c>
      <c r="R100" s="92">
        <f t="shared" si="23"/>
        <v>1500</v>
      </c>
      <c r="S100" s="52"/>
      <c r="T100" s="52"/>
      <c r="U100" s="53">
        <f t="shared" si="18"/>
        <v>1500</v>
      </c>
      <c r="V100" s="53">
        <f t="shared" si="18"/>
        <v>1500</v>
      </c>
      <c r="W100" s="53"/>
      <c r="X100" s="53"/>
      <c r="Y100" s="53">
        <f t="shared" si="19"/>
        <v>1500</v>
      </c>
      <c r="Z100" s="53">
        <f t="shared" si="20"/>
        <v>1500</v>
      </c>
    </row>
    <row r="101" spans="1:26" ht="22.5" x14ac:dyDescent="0.2">
      <c r="A101" s="54" t="s">
        <v>13</v>
      </c>
      <c r="B101" s="55">
        <v>24</v>
      </c>
      <c r="C101" s="45">
        <v>502</v>
      </c>
      <c r="D101" s="56" t="s">
        <v>175</v>
      </c>
      <c r="E101" s="57" t="s">
        <v>3</v>
      </c>
      <c r="F101" s="56" t="s">
        <v>2</v>
      </c>
      <c r="G101" s="58" t="s">
        <v>290</v>
      </c>
      <c r="H101" s="49">
        <v>240</v>
      </c>
      <c r="I101" s="59">
        <v>1500</v>
      </c>
      <c r="J101" s="50">
        <v>1500</v>
      </c>
      <c r="K101" s="59"/>
      <c r="L101" s="50"/>
      <c r="M101" s="59">
        <f t="shared" si="24"/>
        <v>1500</v>
      </c>
      <c r="N101" s="51">
        <f t="shared" si="25"/>
        <v>1500</v>
      </c>
      <c r="O101" s="52"/>
      <c r="P101" s="52"/>
      <c r="Q101" s="53">
        <f t="shared" si="22"/>
        <v>1500</v>
      </c>
      <c r="R101" s="92">
        <f t="shared" si="23"/>
        <v>1500</v>
      </c>
      <c r="S101" s="52"/>
      <c r="T101" s="52"/>
      <c r="U101" s="53">
        <f t="shared" si="18"/>
        <v>1500</v>
      </c>
      <c r="V101" s="53">
        <f t="shared" si="18"/>
        <v>1500</v>
      </c>
      <c r="W101" s="53"/>
      <c r="X101" s="53"/>
      <c r="Y101" s="53">
        <f t="shared" si="19"/>
        <v>1500</v>
      </c>
      <c r="Z101" s="53">
        <f t="shared" si="20"/>
        <v>1500</v>
      </c>
    </row>
    <row r="102" spans="1:26" x14ac:dyDescent="0.2">
      <c r="A102" s="54" t="s">
        <v>65</v>
      </c>
      <c r="B102" s="55">
        <v>24</v>
      </c>
      <c r="C102" s="45">
        <v>502</v>
      </c>
      <c r="D102" s="56" t="s">
        <v>175</v>
      </c>
      <c r="E102" s="57" t="s">
        <v>3</v>
      </c>
      <c r="F102" s="56" t="s">
        <v>2</v>
      </c>
      <c r="G102" s="58" t="s">
        <v>290</v>
      </c>
      <c r="H102" s="49">
        <v>500</v>
      </c>
      <c r="I102" s="59">
        <f>I103</f>
        <v>4500</v>
      </c>
      <c r="J102" s="50">
        <f>J103</f>
        <v>4500</v>
      </c>
      <c r="K102" s="59"/>
      <c r="L102" s="50"/>
      <c r="M102" s="59">
        <f t="shared" si="24"/>
        <v>4500</v>
      </c>
      <c r="N102" s="51">
        <f t="shared" si="25"/>
        <v>4500</v>
      </c>
      <c r="O102" s="52"/>
      <c r="P102" s="52"/>
      <c r="Q102" s="53">
        <f t="shared" si="22"/>
        <v>4500</v>
      </c>
      <c r="R102" s="92">
        <f t="shared" si="23"/>
        <v>4500</v>
      </c>
      <c r="S102" s="52"/>
      <c r="T102" s="52"/>
      <c r="U102" s="53">
        <f t="shared" si="18"/>
        <v>4500</v>
      </c>
      <c r="V102" s="53">
        <f t="shared" si="18"/>
        <v>4500</v>
      </c>
      <c r="W102" s="53"/>
      <c r="X102" s="53"/>
      <c r="Y102" s="53">
        <f t="shared" si="19"/>
        <v>4500</v>
      </c>
      <c r="Z102" s="53">
        <f t="shared" si="20"/>
        <v>4500</v>
      </c>
    </row>
    <row r="103" spans="1:26" x14ac:dyDescent="0.2">
      <c r="A103" s="54" t="s">
        <v>64</v>
      </c>
      <c r="B103" s="55">
        <v>24</v>
      </c>
      <c r="C103" s="45">
        <v>502</v>
      </c>
      <c r="D103" s="56" t="s">
        <v>175</v>
      </c>
      <c r="E103" s="57" t="s">
        <v>3</v>
      </c>
      <c r="F103" s="56" t="s">
        <v>2</v>
      </c>
      <c r="G103" s="58" t="s">
        <v>290</v>
      </c>
      <c r="H103" s="49">
        <v>540</v>
      </c>
      <c r="I103" s="59">
        <v>4500</v>
      </c>
      <c r="J103" s="50">
        <v>4500</v>
      </c>
      <c r="K103" s="59"/>
      <c r="L103" s="50"/>
      <c r="M103" s="59">
        <f t="shared" si="24"/>
        <v>4500</v>
      </c>
      <c r="N103" s="51">
        <f t="shared" si="25"/>
        <v>4500</v>
      </c>
      <c r="O103" s="52"/>
      <c r="P103" s="52"/>
      <c r="Q103" s="53">
        <f t="shared" si="22"/>
        <v>4500</v>
      </c>
      <c r="R103" s="92">
        <f t="shared" si="23"/>
        <v>4500</v>
      </c>
      <c r="S103" s="52"/>
      <c r="T103" s="52"/>
      <c r="U103" s="53">
        <f t="shared" si="18"/>
        <v>4500</v>
      </c>
      <c r="V103" s="53">
        <f t="shared" si="18"/>
        <v>4500</v>
      </c>
      <c r="W103" s="53"/>
      <c r="X103" s="53"/>
      <c r="Y103" s="53">
        <f t="shared" si="19"/>
        <v>4500</v>
      </c>
      <c r="Z103" s="53">
        <f t="shared" si="20"/>
        <v>4500</v>
      </c>
    </row>
    <row r="104" spans="1:26" ht="22.5" x14ac:dyDescent="0.2">
      <c r="A104" s="43" t="s">
        <v>234</v>
      </c>
      <c r="B104" s="44">
        <v>24</v>
      </c>
      <c r="C104" s="45">
        <v>505</v>
      </c>
      <c r="D104" s="46" t="s">
        <v>7</v>
      </c>
      <c r="E104" s="47" t="s">
        <v>7</v>
      </c>
      <c r="F104" s="46" t="s">
        <v>7</v>
      </c>
      <c r="G104" s="48" t="s">
        <v>7</v>
      </c>
      <c r="H104" s="49" t="s">
        <v>7</v>
      </c>
      <c r="I104" s="50">
        <f>I105</f>
        <v>6536.5</v>
      </c>
      <c r="J104" s="50">
        <f>J105</f>
        <v>6536.5</v>
      </c>
      <c r="K104" s="50"/>
      <c r="L104" s="50"/>
      <c r="M104" s="50">
        <f t="shared" si="24"/>
        <v>6536.5</v>
      </c>
      <c r="N104" s="51">
        <f t="shared" si="25"/>
        <v>6536.5</v>
      </c>
      <c r="O104" s="52"/>
      <c r="P104" s="52"/>
      <c r="Q104" s="53">
        <f t="shared" si="22"/>
        <v>6536.5</v>
      </c>
      <c r="R104" s="92">
        <f t="shared" si="23"/>
        <v>6536.5</v>
      </c>
      <c r="S104" s="52"/>
      <c r="T104" s="52"/>
      <c r="U104" s="53">
        <f t="shared" si="18"/>
        <v>6536.5</v>
      </c>
      <c r="V104" s="53">
        <f t="shared" si="18"/>
        <v>6536.5</v>
      </c>
      <c r="W104" s="53"/>
      <c r="X104" s="53"/>
      <c r="Y104" s="53">
        <f t="shared" si="19"/>
        <v>6536.5</v>
      </c>
      <c r="Z104" s="53">
        <f t="shared" si="20"/>
        <v>6536.5</v>
      </c>
    </row>
    <row r="105" spans="1:26" ht="56.25" x14ac:dyDescent="0.2">
      <c r="A105" s="43" t="s">
        <v>302</v>
      </c>
      <c r="B105" s="44">
        <v>24</v>
      </c>
      <c r="C105" s="45">
        <v>505</v>
      </c>
      <c r="D105" s="46" t="s">
        <v>175</v>
      </c>
      <c r="E105" s="47" t="s">
        <v>3</v>
      </c>
      <c r="F105" s="46" t="s">
        <v>2</v>
      </c>
      <c r="G105" s="48" t="s">
        <v>9</v>
      </c>
      <c r="H105" s="49" t="s">
        <v>7</v>
      </c>
      <c r="I105" s="50">
        <f>I106+I113</f>
        <v>6536.5</v>
      </c>
      <c r="J105" s="50">
        <f>J106+J113</f>
        <v>6536.5</v>
      </c>
      <c r="K105" s="50"/>
      <c r="L105" s="50"/>
      <c r="M105" s="50">
        <f t="shared" si="24"/>
        <v>6536.5</v>
      </c>
      <c r="N105" s="51">
        <f t="shared" si="25"/>
        <v>6536.5</v>
      </c>
      <c r="O105" s="52"/>
      <c r="P105" s="52"/>
      <c r="Q105" s="53">
        <f t="shared" si="22"/>
        <v>6536.5</v>
      </c>
      <c r="R105" s="92">
        <f t="shared" si="23"/>
        <v>6536.5</v>
      </c>
      <c r="S105" s="52"/>
      <c r="T105" s="52"/>
      <c r="U105" s="53">
        <f t="shared" si="18"/>
        <v>6536.5</v>
      </c>
      <c r="V105" s="53">
        <f t="shared" si="18"/>
        <v>6536.5</v>
      </c>
      <c r="W105" s="53"/>
      <c r="X105" s="53"/>
      <c r="Y105" s="53">
        <f t="shared" si="19"/>
        <v>6536.5</v>
      </c>
      <c r="Z105" s="53">
        <f t="shared" si="20"/>
        <v>6536.5</v>
      </c>
    </row>
    <row r="106" spans="1:26" ht="22.5" x14ac:dyDescent="0.2">
      <c r="A106" s="43" t="s">
        <v>15</v>
      </c>
      <c r="B106" s="44">
        <v>24</v>
      </c>
      <c r="C106" s="45">
        <v>505</v>
      </c>
      <c r="D106" s="46" t="s">
        <v>175</v>
      </c>
      <c r="E106" s="47" t="s">
        <v>3</v>
      </c>
      <c r="F106" s="46" t="s">
        <v>2</v>
      </c>
      <c r="G106" s="48" t="s">
        <v>11</v>
      </c>
      <c r="H106" s="49" t="s">
        <v>7</v>
      </c>
      <c r="I106" s="50">
        <f>I107+I109+I111</f>
        <v>6456.5</v>
      </c>
      <c r="J106" s="50">
        <f>J107+J109+J111</f>
        <v>6456.5</v>
      </c>
      <c r="K106" s="50"/>
      <c r="L106" s="50"/>
      <c r="M106" s="50">
        <f t="shared" si="24"/>
        <v>6456.5</v>
      </c>
      <c r="N106" s="51">
        <f t="shared" si="25"/>
        <v>6456.5</v>
      </c>
      <c r="O106" s="52"/>
      <c r="P106" s="52"/>
      <c r="Q106" s="53">
        <f t="shared" si="22"/>
        <v>6456.5</v>
      </c>
      <c r="R106" s="92">
        <f t="shared" si="23"/>
        <v>6456.5</v>
      </c>
      <c r="S106" s="52"/>
      <c r="T106" s="52"/>
      <c r="U106" s="53">
        <f t="shared" si="18"/>
        <v>6456.5</v>
      </c>
      <c r="V106" s="53">
        <f t="shared" si="18"/>
        <v>6456.5</v>
      </c>
      <c r="W106" s="53"/>
      <c r="X106" s="53"/>
      <c r="Y106" s="53">
        <f t="shared" si="19"/>
        <v>6456.5</v>
      </c>
      <c r="Z106" s="53">
        <f t="shared" si="20"/>
        <v>6456.5</v>
      </c>
    </row>
    <row r="107" spans="1:26" ht="45" x14ac:dyDescent="0.2">
      <c r="A107" s="43" t="s">
        <v>6</v>
      </c>
      <c r="B107" s="44">
        <v>24</v>
      </c>
      <c r="C107" s="45">
        <v>505</v>
      </c>
      <c r="D107" s="46" t="s">
        <v>175</v>
      </c>
      <c r="E107" s="47" t="s">
        <v>3</v>
      </c>
      <c r="F107" s="46" t="s">
        <v>2</v>
      </c>
      <c r="G107" s="48" t="s">
        <v>11</v>
      </c>
      <c r="H107" s="49">
        <v>100</v>
      </c>
      <c r="I107" s="50">
        <f>I108</f>
        <v>6236.3</v>
      </c>
      <c r="J107" s="50">
        <f>J108</f>
        <v>6236.3</v>
      </c>
      <c r="K107" s="50"/>
      <c r="L107" s="50"/>
      <c r="M107" s="50">
        <f t="shared" si="24"/>
        <v>6236.3</v>
      </c>
      <c r="N107" s="51">
        <f t="shared" si="25"/>
        <v>6236.3</v>
      </c>
      <c r="O107" s="52"/>
      <c r="P107" s="52"/>
      <c r="Q107" s="53">
        <f t="shared" si="22"/>
        <v>6236.3</v>
      </c>
      <c r="R107" s="92">
        <f t="shared" si="23"/>
        <v>6236.3</v>
      </c>
      <c r="S107" s="52"/>
      <c r="T107" s="52"/>
      <c r="U107" s="53">
        <f t="shared" si="18"/>
        <v>6236.3</v>
      </c>
      <c r="V107" s="53">
        <f t="shared" si="18"/>
        <v>6236.3</v>
      </c>
      <c r="W107" s="53"/>
      <c r="X107" s="53"/>
      <c r="Y107" s="53">
        <f t="shared" si="19"/>
        <v>6236.3</v>
      </c>
      <c r="Z107" s="53">
        <f t="shared" si="20"/>
        <v>6236.3</v>
      </c>
    </row>
    <row r="108" spans="1:26" ht="22.5" x14ac:dyDescent="0.2">
      <c r="A108" s="43" t="s">
        <v>5</v>
      </c>
      <c r="B108" s="44">
        <v>24</v>
      </c>
      <c r="C108" s="45">
        <v>505</v>
      </c>
      <c r="D108" s="46" t="s">
        <v>175</v>
      </c>
      <c r="E108" s="47" t="s">
        <v>3</v>
      </c>
      <c r="F108" s="46" t="s">
        <v>2</v>
      </c>
      <c r="G108" s="48" t="s">
        <v>11</v>
      </c>
      <c r="H108" s="49">
        <v>120</v>
      </c>
      <c r="I108" s="50">
        <v>6236.3</v>
      </c>
      <c r="J108" s="50">
        <v>6236.3</v>
      </c>
      <c r="K108" s="50"/>
      <c r="L108" s="50"/>
      <c r="M108" s="50">
        <f t="shared" si="24"/>
        <v>6236.3</v>
      </c>
      <c r="N108" s="51">
        <f t="shared" si="25"/>
        <v>6236.3</v>
      </c>
      <c r="O108" s="52"/>
      <c r="P108" s="52"/>
      <c r="Q108" s="53">
        <f t="shared" si="22"/>
        <v>6236.3</v>
      </c>
      <c r="R108" s="92">
        <f t="shared" si="23"/>
        <v>6236.3</v>
      </c>
      <c r="S108" s="52"/>
      <c r="T108" s="52"/>
      <c r="U108" s="53">
        <f t="shared" si="18"/>
        <v>6236.3</v>
      </c>
      <c r="V108" s="53">
        <f t="shared" si="18"/>
        <v>6236.3</v>
      </c>
      <c r="W108" s="53"/>
      <c r="X108" s="53"/>
      <c r="Y108" s="53">
        <f t="shared" si="19"/>
        <v>6236.3</v>
      </c>
      <c r="Z108" s="53">
        <f t="shared" si="20"/>
        <v>6236.3</v>
      </c>
    </row>
    <row r="109" spans="1:26" ht="22.5" x14ac:dyDescent="0.2">
      <c r="A109" s="43" t="s">
        <v>14</v>
      </c>
      <c r="B109" s="44">
        <v>24</v>
      </c>
      <c r="C109" s="45">
        <v>505</v>
      </c>
      <c r="D109" s="46" t="s">
        <v>175</v>
      </c>
      <c r="E109" s="47" t="s">
        <v>3</v>
      </c>
      <c r="F109" s="46" t="s">
        <v>2</v>
      </c>
      <c r="G109" s="48" t="s">
        <v>11</v>
      </c>
      <c r="H109" s="49">
        <v>200</v>
      </c>
      <c r="I109" s="50">
        <f>I110</f>
        <v>201.2</v>
      </c>
      <c r="J109" s="50">
        <f>J110</f>
        <v>201.2</v>
      </c>
      <c r="K109" s="50"/>
      <c r="L109" s="50"/>
      <c r="M109" s="50">
        <f t="shared" si="24"/>
        <v>201.2</v>
      </c>
      <c r="N109" s="51">
        <f t="shared" si="25"/>
        <v>201.2</v>
      </c>
      <c r="O109" s="52"/>
      <c r="P109" s="52"/>
      <c r="Q109" s="53">
        <f t="shared" si="22"/>
        <v>201.2</v>
      </c>
      <c r="R109" s="92">
        <f t="shared" si="23"/>
        <v>201.2</v>
      </c>
      <c r="S109" s="52"/>
      <c r="T109" s="52"/>
      <c r="U109" s="53">
        <f t="shared" si="18"/>
        <v>201.2</v>
      </c>
      <c r="V109" s="53">
        <f t="shared" si="18"/>
        <v>201.2</v>
      </c>
      <c r="W109" s="53"/>
      <c r="X109" s="53"/>
      <c r="Y109" s="53">
        <f t="shared" si="19"/>
        <v>201.2</v>
      </c>
      <c r="Z109" s="53">
        <f t="shared" si="20"/>
        <v>201.2</v>
      </c>
    </row>
    <row r="110" spans="1:26" ht="22.5" x14ac:dyDescent="0.2">
      <c r="A110" s="43" t="s">
        <v>13</v>
      </c>
      <c r="B110" s="44">
        <v>24</v>
      </c>
      <c r="C110" s="45">
        <v>505</v>
      </c>
      <c r="D110" s="46" t="s">
        <v>175</v>
      </c>
      <c r="E110" s="47" t="s">
        <v>3</v>
      </c>
      <c r="F110" s="46" t="s">
        <v>2</v>
      </c>
      <c r="G110" s="48" t="s">
        <v>11</v>
      </c>
      <c r="H110" s="49">
        <v>240</v>
      </c>
      <c r="I110" s="50">
        <v>201.2</v>
      </c>
      <c r="J110" s="50">
        <v>201.2</v>
      </c>
      <c r="K110" s="50"/>
      <c r="L110" s="50"/>
      <c r="M110" s="50">
        <f t="shared" si="24"/>
        <v>201.2</v>
      </c>
      <c r="N110" s="51">
        <f t="shared" si="25"/>
        <v>201.2</v>
      </c>
      <c r="O110" s="52"/>
      <c r="P110" s="52"/>
      <c r="Q110" s="53">
        <f t="shared" si="22"/>
        <v>201.2</v>
      </c>
      <c r="R110" s="92">
        <f t="shared" si="23"/>
        <v>201.2</v>
      </c>
      <c r="S110" s="52"/>
      <c r="T110" s="52"/>
      <c r="U110" s="53">
        <f t="shared" si="18"/>
        <v>201.2</v>
      </c>
      <c r="V110" s="53">
        <f t="shared" si="18"/>
        <v>201.2</v>
      </c>
      <c r="W110" s="53"/>
      <c r="X110" s="53"/>
      <c r="Y110" s="53">
        <f t="shared" si="19"/>
        <v>201.2</v>
      </c>
      <c r="Z110" s="53">
        <f t="shared" si="20"/>
        <v>201.2</v>
      </c>
    </row>
    <row r="111" spans="1:26" x14ac:dyDescent="0.2">
      <c r="A111" s="43" t="s">
        <v>71</v>
      </c>
      <c r="B111" s="44">
        <v>24</v>
      </c>
      <c r="C111" s="45">
        <v>505</v>
      </c>
      <c r="D111" s="46" t="s">
        <v>175</v>
      </c>
      <c r="E111" s="47" t="s">
        <v>3</v>
      </c>
      <c r="F111" s="46" t="s">
        <v>2</v>
      </c>
      <c r="G111" s="48" t="s">
        <v>11</v>
      </c>
      <c r="H111" s="49">
        <v>800</v>
      </c>
      <c r="I111" s="50">
        <f>I112</f>
        <v>19</v>
      </c>
      <c r="J111" s="50">
        <f>J112</f>
        <v>19</v>
      </c>
      <c r="K111" s="50"/>
      <c r="L111" s="50"/>
      <c r="M111" s="50">
        <f t="shared" si="24"/>
        <v>19</v>
      </c>
      <c r="N111" s="51">
        <f t="shared" si="25"/>
        <v>19</v>
      </c>
      <c r="O111" s="52"/>
      <c r="P111" s="52"/>
      <c r="Q111" s="53">
        <f t="shared" si="22"/>
        <v>19</v>
      </c>
      <c r="R111" s="92">
        <f t="shared" si="23"/>
        <v>19</v>
      </c>
      <c r="S111" s="52"/>
      <c r="T111" s="52"/>
      <c r="U111" s="53">
        <f t="shared" si="18"/>
        <v>19</v>
      </c>
      <c r="V111" s="53">
        <f t="shared" si="18"/>
        <v>19</v>
      </c>
      <c r="W111" s="53"/>
      <c r="X111" s="53"/>
      <c r="Y111" s="53">
        <f t="shared" si="19"/>
        <v>19</v>
      </c>
      <c r="Z111" s="53">
        <f t="shared" si="20"/>
        <v>19</v>
      </c>
    </row>
    <row r="112" spans="1:26" x14ac:dyDescent="0.2">
      <c r="A112" s="43" t="s">
        <v>70</v>
      </c>
      <c r="B112" s="44">
        <v>24</v>
      </c>
      <c r="C112" s="45">
        <v>505</v>
      </c>
      <c r="D112" s="46" t="s">
        <v>175</v>
      </c>
      <c r="E112" s="47" t="s">
        <v>3</v>
      </c>
      <c r="F112" s="46" t="s">
        <v>2</v>
      </c>
      <c r="G112" s="48" t="s">
        <v>11</v>
      </c>
      <c r="H112" s="49">
        <v>850</v>
      </c>
      <c r="I112" s="50">
        <v>19</v>
      </c>
      <c r="J112" s="50">
        <v>19</v>
      </c>
      <c r="K112" s="50"/>
      <c r="L112" s="50"/>
      <c r="M112" s="50">
        <f t="shared" si="24"/>
        <v>19</v>
      </c>
      <c r="N112" s="51">
        <f t="shared" si="25"/>
        <v>19</v>
      </c>
      <c r="O112" s="52"/>
      <c r="P112" s="52"/>
      <c r="Q112" s="53">
        <f t="shared" si="22"/>
        <v>19</v>
      </c>
      <c r="R112" s="92">
        <f t="shared" si="23"/>
        <v>19</v>
      </c>
      <c r="S112" s="52"/>
      <c r="T112" s="52"/>
      <c r="U112" s="53">
        <f t="shared" si="18"/>
        <v>19</v>
      </c>
      <c r="V112" s="53">
        <f t="shared" si="18"/>
        <v>19</v>
      </c>
      <c r="W112" s="53"/>
      <c r="X112" s="53"/>
      <c r="Y112" s="53">
        <f t="shared" si="19"/>
        <v>19</v>
      </c>
      <c r="Z112" s="53">
        <f t="shared" si="20"/>
        <v>19</v>
      </c>
    </row>
    <row r="113" spans="1:26" ht="33.75" x14ac:dyDescent="0.2">
      <c r="A113" s="43" t="s">
        <v>233</v>
      </c>
      <c r="B113" s="44">
        <v>24</v>
      </c>
      <c r="C113" s="45">
        <v>505</v>
      </c>
      <c r="D113" s="46" t="s">
        <v>175</v>
      </c>
      <c r="E113" s="47" t="s">
        <v>3</v>
      </c>
      <c r="F113" s="46" t="s">
        <v>2</v>
      </c>
      <c r="G113" s="48" t="s">
        <v>232</v>
      </c>
      <c r="H113" s="49" t="s">
        <v>7</v>
      </c>
      <c r="I113" s="50">
        <f>I114</f>
        <v>80</v>
      </c>
      <c r="J113" s="50">
        <f>J114</f>
        <v>80</v>
      </c>
      <c r="K113" s="50"/>
      <c r="L113" s="50"/>
      <c r="M113" s="50">
        <f t="shared" si="24"/>
        <v>80</v>
      </c>
      <c r="N113" s="51">
        <f t="shared" si="25"/>
        <v>80</v>
      </c>
      <c r="O113" s="52"/>
      <c r="P113" s="52"/>
      <c r="Q113" s="53">
        <f t="shared" si="22"/>
        <v>80</v>
      </c>
      <c r="R113" s="92">
        <f t="shared" si="23"/>
        <v>80</v>
      </c>
      <c r="S113" s="52"/>
      <c r="T113" s="52"/>
      <c r="U113" s="53">
        <f t="shared" si="18"/>
        <v>80</v>
      </c>
      <c r="V113" s="53">
        <f t="shared" si="18"/>
        <v>80</v>
      </c>
      <c r="W113" s="53"/>
      <c r="X113" s="53"/>
      <c r="Y113" s="53">
        <f t="shared" si="19"/>
        <v>80</v>
      </c>
      <c r="Z113" s="53">
        <f t="shared" si="20"/>
        <v>80</v>
      </c>
    </row>
    <row r="114" spans="1:26" ht="22.5" x14ac:dyDescent="0.2">
      <c r="A114" s="43" t="s">
        <v>14</v>
      </c>
      <c r="B114" s="44">
        <v>24</v>
      </c>
      <c r="C114" s="45">
        <v>505</v>
      </c>
      <c r="D114" s="46" t="s">
        <v>175</v>
      </c>
      <c r="E114" s="47" t="s">
        <v>3</v>
      </c>
      <c r="F114" s="46" t="s">
        <v>2</v>
      </c>
      <c r="G114" s="48" t="s">
        <v>232</v>
      </c>
      <c r="H114" s="49">
        <v>200</v>
      </c>
      <c r="I114" s="50">
        <f>I115</f>
        <v>80</v>
      </c>
      <c r="J114" s="50">
        <f>J115</f>
        <v>80</v>
      </c>
      <c r="K114" s="50"/>
      <c r="L114" s="50"/>
      <c r="M114" s="50">
        <f t="shared" si="24"/>
        <v>80</v>
      </c>
      <c r="N114" s="51">
        <f t="shared" si="25"/>
        <v>80</v>
      </c>
      <c r="O114" s="52"/>
      <c r="P114" s="52"/>
      <c r="Q114" s="53">
        <f t="shared" si="22"/>
        <v>80</v>
      </c>
      <c r="R114" s="92">
        <f t="shared" si="23"/>
        <v>80</v>
      </c>
      <c r="S114" s="52"/>
      <c r="T114" s="52"/>
      <c r="U114" s="53">
        <f t="shared" si="18"/>
        <v>80</v>
      </c>
      <c r="V114" s="53">
        <f t="shared" si="18"/>
        <v>80</v>
      </c>
      <c r="W114" s="53"/>
      <c r="X114" s="53"/>
      <c r="Y114" s="53">
        <f t="shared" si="19"/>
        <v>80</v>
      </c>
      <c r="Z114" s="53">
        <f t="shared" si="20"/>
        <v>80</v>
      </c>
    </row>
    <row r="115" spans="1:26" ht="22.5" x14ac:dyDescent="0.2">
      <c r="A115" s="43" t="s">
        <v>13</v>
      </c>
      <c r="B115" s="44">
        <v>24</v>
      </c>
      <c r="C115" s="45">
        <v>505</v>
      </c>
      <c r="D115" s="46" t="s">
        <v>175</v>
      </c>
      <c r="E115" s="47" t="s">
        <v>3</v>
      </c>
      <c r="F115" s="46" t="s">
        <v>2</v>
      </c>
      <c r="G115" s="48" t="s">
        <v>232</v>
      </c>
      <c r="H115" s="49">
        <v>240</v>
      </c>
      <c r="I115" s="50">
        <v>80</v>
      </c>
      <c r="J115" s="50">
        <v>80</v>
      </c>
      <c r="K115" s="50"/>
      <c r="L115" s="50"/>
      <c r="M115" s="50">
        <f t="shared" si="24"/>
        <v>80</v>
      </c>
      <c r="N115" s="51">
        <f t="shared" si="25"/>
        <v>80</v>
      </c>
      <c r="O115" s="52"/>
      <c r="P115" s="52"/>
      <c r="Q115" s="53">
        <f t="shared" si="22"/>
        <v>80</v>
      </c>
      <c r="R115" s="92">
        <f t="shared" si="23"/>
        <v>80</v>
      </c>
      <c r="S115" s="52"/>
      <c r="T115" s="52"/>
      <c r="U115" s="53">
        <f t="shared" si="18"/>
        <v>80</v>
      </c>
      <c r="V115" s="53">
        <f t="shared" si="18"/>
        <v>80</v>
      </c>
      <c r="W115" s="53"/>
      <c r="X115" s="53"/>
      <c r="Y115" s="53">
        <f t="shared" si="19"/>
        <v>80</v>
      </c>
      <c r="Z115" s="53">
        <f t="shared" si="20"/>
        <v>80</v>
      </c>
    </row>
    <row r="116" spans="1:26" x14ac:dyDescent="0.2">
      <c r="A116" s="54" t="s">
        <v>58</v>
      </c>
      <c r="B116" s="55">
        <v>24</v>
      </c>
      <c r="C116" s="45">
        <v>700</v>
      </c>
      <c r="D116" s="56" t="s">
        <v>7</v>
      </c>
      <c r="E116" s="57" t="s">
        <v>7</v>
      </c>
      <c r="F116" s="56" t="s">
        <v>7</v>
      </c>
      <c r="G116" s="58" t="s">
        <v>7</v>
      </c>
      <c r="H116" s="61" t="s">
        <v>7</v>
      </c>
      <c r="I116" s="50"/>
      <c r="J116" s="50"/>
      <c r="K116" s="50"/>
      <c r="L116" s="50"/>
      <c r="M116" s="50"/>
      <c r="N116" s="51"/>
      <c r="O116" s="52"/>
      <c r="P116" s="52"/>
      <c r="Q116" s="53"/>
      <c r="R116" s="92"/>
      <c r="S116" s="53">
        <f t="shared" ref="S116:S120" si="28">S117</f>
        <v>10010</v>
      </c>
      <c r="T116" s="52"/>
      <c r="U116" s="53">
        <f>S116</f>
        <v>10010</v>
      </c>
      <c r="V116" s="53"/>
      <c r="W116" s="53"/>
      <c r="X116" s="53"/>
      <c r="Y116" s="53">
        <f t="shared" si="19"/>
        <v>10010</v>
      </c>
      <c r="Z116" s="53">
        <f t="shared" si="20"/>
        <v>0</v>
      </c>
    </row>
    <row r="117" spans="1:26" x14ac:dyDescent="0.2">
      <c r="A117" s="54" t="s">
        <v>204</v>
      </c>
      <c r="B117" s="55">
        <v>24</v>
      </c>
      <c r="C117" s="45">
        <v>701</v>
      </c>
      <c r="D117" s="56" t="s">
        <v>7</v>
      </c>
      <c r="E117" s="57" t="s">
        <v>7</v>
      </c>
      <c r="F117" s="56" t="s">
        <v>7</v>
      </c>
      <c r="G117" s="58" t="s">
        <v>7</v>
      </c>
      <c r="H117" s="61" t="s">
        <v>7</v>
      </c>
      <c r="I117" s="50"/>
      <c r="J117" s="50"/>
      <c r="K117" s="50"/>
      <c r="L117" s="50"/>
      <c r="M117" s="50"/>
      <c r="N117" s="51"/>
      <c r="O117" s="52"/>
      <c r="P117" s="52"/>
      <c r="Q117" s="53"/>
      <c r="R117" s="92"/>
      <c r="S117" s="53">
        <f t="shared" si="28"/>
        <v>10010</v>
      </c>
      <c r="T117" s="52"/>
      <c r="U117" s="53">
        <f t="shared" ref="U117:U121" si="29">S117</f>
        <v>10010</v>
      </c>
      <c r="V117" s="53"/>
      <c r="W117" s="53"/>
      <c r="X117" s="53"/>
      <c r="Y117" s="53">
        <f t="shared" si="19"/>
        <v>10010</v>
      </c>
      <c r="Z117" s="53">
        <f t="shared" si="20"/>
        <v>0</v>
      </c>
    </row>
    <row r="118" spans="1:26" ht="56.25" x14ac:dyDescent="0.2">
      <c r="A118" s="54" t="s">
        <v>302</v>
      </c>
      <c r="B118" s="55">
        <v>24</v>
      </c>
      <c r="C118" s="45">
        <v>701</v>
      </c>
      <c r="D118" s="56" t="s">
        <v>175</v>
      </c>
      <c r="E118" s="57" t="s">
        <v>3</v>
      </c>
      <c r="F118" s="56" t="s">
        <v>2</v>
      </c>
      <c r="G118" s="58" t="s">
        <v>9</v>
      </c>
      <c r="H118" s="61" t="s">
        <v>7</v>
      </c>
      <c r="I118" s="50"/>
      <c r="J118" s="50"/>
      <c r="K118" s="50"/>
      <c r="L118" s="50"/>
      <c r="M118" s="50"/>
      <c r="N118" s="51"/>
      <c r="O118" s="52"/>
      <c r="P118" s="52"/>
      <c r="Q118" s="53"/>
      <c r="R118" s="92"/>
      <c r="S118" s="53">
        <f t="shared" si="28"/>
        <v>10010</v>
      </c>
      <c r="T118" s="52"/>
      <c r="U118" s="53">
        <f t="shared" si="29"/>
        <v>10010</v>
      </c>
      <c r="V118" s="53"/>
      <c r="W118" s="53"/>
      <c r="X118" s="53"/>
      <c r="Y118" s="53">
        <f t="shared" si="19"/>
        <v>10010</v>
      </c>
      <c r="Z118" s="53">
        <f t="shared" si="20"/>
        <v>0</v>
      </c>
    </row>
    <row r="119" spans="1:26" ht="45" x14ac:dyDescent="0.2">
      <c r="A119" s="54" t="s">
        <v>346</v>
      </c>
      <c r="B119" s="55">
        <v>24</v>
      </c>
      <c r="C119" s="45">
        <v>701</v>
      </c>
      <c r="D119" s="56">
        <v>2</v>
      </c>
      <c r="E119" s="57">
        <v>0</v>
      </c>
      <c r="F119" s="56" t="s">
        <v>347</v>
      </c>
      <c r="G119" s="48">
        <v>0</v>
      </c>
      <c r="H119" s="49"/>
      <c r="I119" s="50"/>
      <c r="J119" s="50"/>
      <c r="K119" s="50"/>
      <c r="L119" s="50"/>
      <c r="M119" s="50"/>
      <c r="N119" s="51"/>
      <c r="O119" s="52"/>
      <c r="P119" s="52"/>
      <c r="Q119" s="53"/>
      <c r="R119" s="92"/>
      <c r="S119" s="53">
        <f t="shared" si="28"/>
        <v>10010</v>
      </c>
      <c r="T119" s="52"/>
      <c r="U119" s="53">
        <f t="shared" si="29"/>
        <v>10010</v>
      </c>
      <c r="V119" s="53"/>
      <c r="W119" s="53"/>
      <c r="X119" s="53"/>
      <c r="Y119" s="53">
        <f t="shared" si="19"/>
        <v>10010</v>
      </c>
      <c r="Z119" s="53">
        <f t="shared" si="20"/>
        <v>0</v>
      </c>
    </row>
    <row r="120" spans="1:26" ht="45" x14ac:dyDescent="0.2">
      <c r="A120" s="54" t="s">
        <v>348</v>
      </c>
      <c r="B120" s="55">
        <v>24</v>
      </c>
      <c r="C120" s="45">
        <v>701</v>
      </c>
      <c r="D120" s="56">
        <v>2</v>
      </c>
      <c r="E120" s="57">
        <v>0</v>
      </c>
      <c r="F120" s="56" t="s">
        <v>349</v>
      </c>
      <c r="G120" s="58">
        <v>52320</v>
      </c>
      <c r="H120" s="49"/>
      <c r="I120" s="50"/>
      <c r="J120" s="50"/>
      <c r="K120" s="50"/>
      <c r="L120" s="50"/>
      <c r="M120" s="50"/>
      <c r="N120" s="51"/>
      <c r="O120" s="52"/>
      <c r="P120" s="52"/>
      <c r="Q120" s="53"/>
      <c r="R120" s="92"/>
      <c r="S120" s="53">
        <f t="shared" si="28"/>
        <v>10010</v>
      </c>
      <c r="T120" s="52"/>
      <c r="U120" s="53">
        <f t="shared" si="29"/>
        <v>10010</v>
      </c>
      <c r="V120" s="53"/>
      <c r="W120" s="53"/>
      <c r="X120" s="53"/>
      <c r="Y120" s="53">
        <f t="shared" si="19"/>
        <v>10010</v>
      </c>
      <c r="Z120" s="53">
        <f t="shared" si="20"/>
        <v>0</v>
      </c>
    </row>
    <row r="121" spans="1:26" ht="22.5" x14ac:dyDescent="0.2">
      <c r="A121" s="54" t="s">
        <v>99</v>
      </c>
      <c r="B121" s="55">
        <v>24</v>
      </c>
      <c r="C121" s="45">
        <v>701</v>
      </c>
      <c r="D121" s="56">
        <v>2</v>
      </c>
      <c r="E121" s="57">
        <v>0</v>
      </c>
      <c r="F121" s="56" t="s">
        <v>349</v>
      </c>
      <c r="G121" s="58">
        <v>52320</v>
      </c>
      <c r="H121" s="49">
        <v>400</v>
      </c>
      <c r="I121" s="50"/>
      <c r="J121" s="50"/>
      <c r="K121" s="50"/>
      <c r="L121" s="50"/>
      <c r="M121" s="50"/>
      <c r="N121" s="51"/>
      <c r="O121" s="52"/>
      <c r="P121" s="52"/>
      <c r="Q121" s="53"/>
      <c r="R121" s="92"/>
      <c r="S121" s="53">
        <f>S122</f>
        <v>10010</v>
      </c>
      <c r="T121" s="52"/>
      <c r="U121" s="53">
        <f t="shared" si="29"/>
        <v>10010</v>
      </c>
      <c r="V121" s="53"/>
      <c r="W121" s="53"/>
      <c r="X121" s="53"/>
      <c r="Y121" s="53">
        <f t="shared" si="19"/>
        <v>10010</v>
      </c>
      <c r="Z121" s="53">
        <f t="shared" si="20"/>
        <v>0</v>
      </c>
    </row>
    <row r="122" spans="1:26" x14ac:dyDescent="0.2">
      <c r="A122" s="54" t="s">
        <v>98</v>
      </c>
      <c r="B122" s="55">
        <v>24</v>
      </c>
      <c r="C122" s="45">
        <v>701</v>
      </c>
      <c r="D122" s="56">
        <v>2</v>
      </c>
      <c r="E122" s="57">
        <v>0</v>
      </c>
      <c r="F122" s="56" t="s">
        <v>349</v>
      </c>
      <c r="G122" s="58">
        <v>52320</v>
      </c>
      <c r="H122" s="49">
        <v>410</v>
      </c>
      <c r="I122" s="50"/>
      <c r="J122" s="50"/>
      <c r="K122" s="50"/>
      <c r="L122" s="50"/>
      <c r="M122" s="50"/>
      <c r="N122" s="51"/>
      <c r="O122" s="52"/>
      <c r="P122" s="52"/>
      <c r="Q122" s="53"/>
      <c r="R122" s="92"/>
      <c r="S122" s="53">
        <f>10000+10</f>
        <v>10010</v>
      </c>
      <c r="T122" s="52"/>
      <c r="U122" s="53">
        <f>S122+10</f>
        <v>10020</v>
      </c>
      <c r="V122" s="53"/>
      <c r="W122" s="53"/>
      <c r="X122" s="53"/>
      <c r="Y122" s="53">
        <f t="shared" si="19"/>
        <v>10020</v>
      </c>
      <c r="Z122" s="53">
        <f t="shared" si="20"/>
        <v>0</v>
      </c>
    </row>
    <row r="123" spans="1:26" x14ac:dyDescent="0.2">
      <c r="A123" s="144" t="s">
        <v>221</v>
      </c>
      <c r="B123" s="145">
        <v>24</v>
      </c>
      <c r="C123" s="146">
        <v>800</v>
      </c>
      <c r="D123" s="147" t="s">
        <v>7</v>
      </c>
      <c r="E123" s="148" t="s">
        <v>7</v>
      </c>
      <c r="F123" s="147" t="s">
        <v>7</v>
      </c>
      <c r="G123" s="149" t="s">
        <v>7</v>
      </c>
      <c r="H123" s="150" t="s">
        <v>7</v>
      </c>
      <c r="I123" s="151">
        <f t="shared" ref="I123:J127" si="30">I124</f>
        <v>18544.3</v>
      </c>
      <c r="J123" s="151">
        <f t="shared" si="30"/>
        <v>4000</v>
      </c>
      <c r="K123" s="151"/>
      <c r="L123" s="151"/>
      <c r="M123" s="151">
        <f t="shared" si="24"/>
        <v>18544.3</v>
      </c>
      <c r="N123" s="152">
        <f t="shared" si="25"/>
        <v>4000</v>
      </c>
      <c r="O123" s="3"/>
      <c r="P123" s="3"/>
      <c r="Q123" s="153">
        <f t="shared" si="22"/>
        <v>18544.3</v>
      </c>
      <c r="R123" s="154">
        <f t="shared" si="23"/>
        <v>4000</v>
      </c>
      <c r="S123" s="3"/>
      <c r="T123" s="3"/>
      <c r="U123" s="153">
        <f t="shared" si="18"/>
        <v>18544.3</v>
      </c>
      <c r="V123" s="153">
        <f t="shared" si="18"/>
        <v>4000</v>
      </c>
      <c r="W123" s="153">
        <f>W124</f>
        <v>-8500</v>
      </c>
      <c r="X123" s="153"/>
      <c r="Y123" s="153">
        <f t="shared" si="19"/>
        <v>10044.299999999999</v>
      </c>
      <c r="Z123" s="153">
        <f t="shared" si="20"/>
        <v>4000</v>
      </c>
    </row>
    <row r="124" spans="1:26" x14ac:dyDescent="0.2">
      <c r="A124" s="144" t="s">
        <v>220</v>
      </c>
      <c r="B124" s="145">
        <v>24</v>
      </c>
      <c r="C124" s="146">
        <v>801</v>
      </c>
      <c r="D124" s="147" t="s">
        <v>7</v>
      </c>
      <c r="E124" s="148" t="s">
        <v>7</v>
      </c>
      <c r="F124" s="147" t="s">
        <v>7</v>
      </c>
      <c r="G124" s="149" t="s">
        <v>7</v>
      </c>
      <c r="H124" s="150" t="s">
        <v>7</v>
      </c>
      <c r="I124" s="151">
        <f t="shared" si="30"/>
        <v>18544.3</v>
      </c>
      <c r="J124" s="151">
        <f t="shared" si="30"/>
        <v>4000</v>
      </c>
      <c r="K124" s="151"/>
      <c r="L124" s="151"/>
      <c r="M124" s="151">
        <f t="shared" si="24"/>
        <v>18544.3</v>
      </c>
      <c r="N124" s="152">
        <f t="shared" si="25"/>
        <v>4000</v>
      </c>
      <c r="O124" s="3"/>
      <c r="P124" s="3"/>
      <c r="Q124" s="153">
        <f t="shared" si="22"/>
        <v>18544.3</v>
      </c>
      <c r="R124" s="154">
        <f t="shared" si="23"/>
        <v>4000</v>
      </c>
      <c r="S124" s="3"/>
      <c r="T124" s="3"/>
      <c r="U124" s="153">
        <f t="shared" si="18"/>
        <v>18544.3</v>
      </c>
      <c r="V124" s="153">
        <f t="shared" si="18"/>
        <v>4000</v>
      </c>
      <c r="W124" s="153">
        <f>W125</f>
        <v>-8500</v>
      </c>
      <c r="X124" s="153"/>
      <c r="Y124" s="153">
        <f t="shared" si="19"/>
        <v>10044.299999999999</v>
      </c>
      <c r="Z124" s="153">
        <f t="shared" si="20"/>
        <v>4000</v>
      </c>
    </row>
    <row r="125" spans="1:26" ht="56.25" x14ac:dyDescent="0.2">
      <c r="A125" s="144" t="s">
        <v>302</v>
      </c>
      <c r="B125" s="145">
        <v>24</v>
      </c>
      <c r="C125" s="146">
        <v>801</v>
      </c>
      <c r="D125" s="147" t="s">
        <v>175</v>
      </c>
      <c r="E125" s="148" t="s">
        <v>3</v>
      </c>
      <c r="F125" s="147" t="s">
        <v>2</v>
      </c>
      <c r="G125" s="149" t="s">
        <v>9</v>
      </c>
      <c r="H125" s="150" t="s">
        <v>7</v>
      </c>
      <c r="I125" s="151">
        <f t="shared" si="30"/>
        <v>18544.3</v>
      </c>
      <c r="J125" s="151">
        <f t="shared" si="30"/>
        <v>4000</v>
      </c>
      <c r="K125" s="151"/>
      <c r="L125" s="151"/>
      <c r="M125" s="151">
        <f t="shared" si="24"/>
        <v>18544.3</v>
      </c>
      <c r="N125" s="152">
        <f t="shared" si="25"/>
        <v>4000</v>
      </c>
      <c r="O125" s="3"/>
      <c r="P125" s="3"/>
      <c r="Q125" s="153">
        <f t="shared" si="22"/>
        <v>18544.3</v>
      </c>
      <c r="R125" s="154">
        <f t="shared" si="23"/>
        <v>4000</v>
      </c>
      <c r="S125" s="3"/>
      <c r="T125" s="3"/>
      <c r="U125" s="153">
        <f t="shared" si="18"/>
        <v>18544.3</v>
      </c>
      <c r="V125" s="153">
        <f t="shared" si="18"/>
        <v>4000</v>
      </c>
      <c r="W125" s="153">
        <f>W126</f>
        <v>-8500</v>
      </c>
      <c r="X125" s="153"/>
      <c r="Y125" s="153">
        <f t="shared" si="19"/>
        <v>10044.299999999999</v>
      </c>
      <c r="Z125" s="153">
        <f t="shared" si="20"/>
        <v>4000</v>
      </c>
    </row>
    <row r="126" spans="1:26" ht="22.5" x14ac:dyDescent="0.2">
      <c r="A126" s="144" t="s">
        <v>231</v>
      </c>
      <c r="B126" s="145">
        <v>24</v>
      </c>
      <c r="C126" s="146">
        <v>801</v>
      </c>
      <c r="D126" s="147" t="s">
        <v>175</v>
      </c>
      <c r="E126" s="148" t="s">
        <v>3</v>
      </c>
      <c r="F126" s="147" t="s">
        <v>2</v>
      </c>
      <c r="G126" s="149" t="s">
        <v>230</v>
      </c>
      <c r="H126" s="150" t="s">
        <v>7</v>
      </c>
      <c r="I126" s="151">
        <f t="shared" si="30"/>
        <v>18544.3</v>
      </c>
      <c r="J126" s="151">
        <f t="shared" si="30"/>
        <v>4000</v>
      </c>
      <c r="K126" s="151"/>
      <c r="L126" s="151"/>
      <c r="M126" s="151">
        <f t="shared" si="24"/>
        <v>18544.3</v>
      </c>
      <c r="N126" s="152">
        <f t="shared" si="25"/>
        <v>4000</v>
      </c>
      <c r="O126" s="3"/>
      <c r="P126" s="3"/>
      <c r="Q126" s="153">
        <f t="shared" si="22"/>
        <v>18544.3</v>
      </c>
      <c r="R126" s="154">
        <f t="shared" si="23"/>
        <v>4000</v>
      </c>
      <c r="S126" s="3"/>
      <c r="T126" s="3"/>
      <c r="U126" s="153">
        <f t="shared" si="18"/>
        <v>18544.3</v>
      </c>
      <c r="V126" s="153">
        <f t="shared" si="18"/>
        <v>4000</v>
      </c>
      <c r="W126" s="153">
        <f>W127</f>
        <v>-8500</v>
      </c>
      <c r="X126" s="153"/>
      <c r="Y126" s="153">
        <f t="shared" si="19"/>
        <v>10044.299999999999</v>
      </c>
      <c r="Z126" s="153">
        <f t="shared" si="20"/>
        <v>4000</v>
      </c>
    </row>
    <row r="127" spans="1:26" ht="22.5" x14ac:dyDescent="0.2">
      <c r="A127" s="144" t="s">
        <v>14</v>
      </c>
      <c r="B127" s="145">
        <v>24</v>
      </c>
      <c r="C127" s="146">
        <v>801</v>
      </c>
      <c r="D127" s="147" t="s">
        <v>175</v>
      </c>
      <c r="E127" s="148" t="s">
        <v>3</v>
      </c>
      <c r="F127" s="147" t="s">
        <v>2</v>
      </c>
      <c r="G127" s="149" t="s">
        <v>230</v>
      </c>
      <c r="H127" s="150">
        <v>200</v>
      </c>
      <c r="I127" s="151">
        <f t="shared" si="30"/>
        <v>18544.3</v>
      </c>
      <c r="J127" s="151">
        <f t="shared" si="30"/>
        <v>4000</v>
      </c>
      <c r="K127" s="151"/>
      <c r="L127" s="151"/>
      <c r="M127" s="151">
        <f t="shared" si="24"/>
        <v>18544.3</v>
      </c>
      <c r="N127" s="152">
        <f t="shared" si="25"/>
        <v>4000</v>
      </c>
      <c r="O127" s="3"/>
      <c r="P127" s="3"/>
      <c r="Q127" s="153">
        <f t="shared" si="22"/>
        <v>18544.3</v>
      </c>
      <c r="R127" s="154">
        <f t="shared" si="23"/>
        <v>4000</v>
      </c>
      <c r="S127" s="3"/>
      <c r="T127" s="3"/>
      <c r="U127" s="153">
        <f t="shared" si="18"/>
        <v>18544.3</v>
      </c>
      <c r="V127" s="153">
        <f t="shared" si="18"/>
        <v>4000</v>
      </c>
      <c r="W127" s="153">
        <f>W128</f>
        <v>-8500</v>
      </c>
      <c r="X127" s="153"/>
      <c r="Y127" s="153">
        <f t="shared" si="19"/>
        <v>10044.299999999999</v>
      </c>
      <c r="Z127" s="153">
        <f t="shared" si="20"/>
        <v>4000</v>
      </c>
    </row>
    <row r="128" spans="1:26" ht="22.5" x14ac:dyDescent="0.2">
      <c r="A128" s="144" t="s">
        <v>13</v>
      </c>
      <c r="B128" s="145">
        <v>24</v>
      </c>
      <c r="C128" s="146">
        <v>801</v>
      </c>
      <c r="D128" s="147" t="s">
        <v>175</v>
      </c>
      <c r="E128" s="148" t="s">
        <v>3</v>
      </c>
      <c r="F128" s="147" t="s">
        <v>2</v>
      </c>
      <c r="G128" s="149" t="s">
        <v>230</v>
      </c>
      <c r="H128" s="150">
        <v>240</v>
      </c>
      <c r="I128" s="151">
        <v>18544.3</v>
      </c>
      <c r="J128" s="151">
        <v>4000</v>
      </c>
      <c r="K128" s="151"/>
      <c r="L128" s="151"/>
      <c r="M128" s="151">
        <f t="shared" si="24"/>
        <v>18544.3</v>
      </c>
      <c r="N128" s="152">
        <f t="shared" si="25"/>
        <v>4000</v>
      </c>
      <c r="O128" s="3"/>
      <c r="P128" s="3"/>
      <c r="Q128" s="153">
        <f t="shared" si="22"/>
        <v>18544.3</v>
      </c>
      <c r="R128" s="154">
        <f t="shared" si="23"/>
        <v>4000</v>
      </c>
      <c r="S128" s="3"/>
      <c r="T128" s="3"/>
      <c r="U128" s="153">
        <f t="shared" si="18"/>
        <v>18544.3</v>
      </c>
      <c r="V128" s="153">
        <f t="shared" si="18"/>
        <v>4000</v>
      </c>
      <c r="W128" s="153">
        <f>-8500</f>
        <v>-8500</v>
      </c>
      <c r="X128" s="153"/>
      <c r="Y128" s="153">
        <f t="shared" si="19"/>
        <v>10044.299999999999</v>
      </c>
      <c r="Z128" s="153">
        <f t="shared" si="20"/>
        <v>4000</v>
      </c>
    </row>
    <row r="129" spans="1:26" ht="33.75" x14ac:dyDescent="0.2">
      <c r="A129" s="144" t="s">
        <v>132</v>
      </c>
      <c r="B129" s="145">
        <v>24</v>
      </c>
      <c r="C129" s="146">
        <v>1400</v>
      </c>
      <c r="D129" s="147" t="s">
        <v>7</v>
      </c>
      <c r="E129" s="148" t="s">
        <v>7</v>
      </c>
      <c r="F129" s="147" t="s">
        <v>7</v>
      </c>
      <c r="G129" s="149" t="s">
        <v>7</v>
      </c>
      <c r="H129" s="150" t="s">
        <v>7</v>
      </c>
      <c r="I129" s="151">
        <f t="shared" ref="I129:J133" si="31">I130</f>
        <v>26772.6</v>
      </c>
      <c r="J129" s="151">
        <f t="shared" si="31"/>
        <v>26772.6</v>
      </c>
      <c r="K129" s="151"/>
      <c r="L129" s="151"/>
      <c r="M129" s="151">
        <f t="shared" si="24"/>
        <v>26772.6</v>
      </c>
      <c r="N129" s="152">
        <f t="shared" si="25"/>
        <v>26772.6</v>
      </c>
      <c r="O129" s="3"/>
      <c r="P129" s="3"/>
      <c r="Q129" s="153">
        <f t="shared" si="22"/>
        <v>26772.6</v>
      </c>
      <c r="R129" s="154">
        <f t="shared" si="23"/>
        <v>26772.6</v>
      </c>
      <c r="S129" s="3"/>
      <c r="T129" s="3"/>
      <c r="U129" s="153">
        <f t="shared" si="18"/>
        <v>26772.6</v>
      </c>
      <c r="V129" s="153">
        <f t="shared" si="18"/>
        <v>26772.6</v>
      </c>
      <c r="W129" s="153"/>
      <c r="X129" s="153"/>
      <c r="Y129" s="153">
        <f t="shared" si="19"/>
        <v>26772.6</v>
      </c>
      <c r="Z129" s="153">
        <f t="shared" si="20"/>
        <v>26772.6</v>
      </c>
    </row>
    <row r="130" spans="1:26" x14ac:dyDescent="0.2">
      <c r="A130" s="43" t="s">
        <v>229</v>
      </c>
      <c r="B130" s="44">
        <v>24</v>
      </c>
      <c r="C130" s="45">
        <v>1403</v>
      </c>
      <c r="D130" s="46" t="s">
        <v>7</v>
      </c>
      <c r="E130" s="47" t="s">
        <v>7</v>
      </c>
      <c r="F130" s="46" t="s">
        <v>7</v>
      </c>
      <c r="G130" s="48" t="s">
        <v>7</v>
      </c>
      <c r="H130" s="49" t="s">
        <v>7</v>
      </c>
      <c r="I130" s="50">
        <f t="shared" si="31"/>
        <v>26772.6</v>
      </c>
      <c r="J130" s="50">
        <f t="shared" si="31"/>
        <v>26772.6</v>
      </c>
      <c r="K130" s="50"/>
      <c r="L130" s="50"/>
      <c r="M130" s="50">
        <f t="shared" si="24"/>
        <v>26772.6</v>
      </c>
      <c r="N130" s="51">
        <f t="shared" si="25"/>
        <v>26772.6</v>
      </c>
      <c r="O130" s="52"/>
      <c r="P130" s="52"/>
      <c r="Q130" s="53">
        <f t="shared" si="22"/>
        <v>26772.6</v>
      </c>
      <c r="R130" s="92">
        <f t="shared" si="23"/>
        <v>26772.6</v>
      </c>
      <c r="S130" s="52"/>
      <c r="T130" s="52"/>
      <c r="U130" s="53">
        <f t="shared" si="18"/>
        <v>26772.6</v>
      </c>
      <c r="V130" s="53">
        <f t="shared" si="18"/>
        <v>26772.6</v>
      </c>
      <c r="W130" s="53"/>
      <c r="X130" s="53"/>
      <c r="Y130" s="53">
        <f t="shared" si="19"/>
        <v>26772.6</v>
      </c>
      <c r="Z130" s="53">
        <f t="shared" si="20"/>
        <v>26772.6</v>
      </c>
    </row>
    <row r="131" spans="1:26" ht="56.25" x14ac:dyDescent="0.2">
      <c r="A131" s="43" t="s">
        <v>302</v>
      </c>
      <c r="B131" s="44">
        <v>24</v>
      </c>
      <c r="C131" s="45">
        <v>1403</v>
      </c>
      <c r="D131" s="46" t="s">
        <v>175</v>
      </c>
      <c r="E131" s="47" t="s">
        <v>3</v>
      </c>
      <c r="F131" s="46" t="s">
        <v>2</v>
      </c>
      <c r="G131" s="48" t="s">
        <v>9</v>
      </c>
      <c r="H131" s="49" t="s">
        <v>7</v>
      </c>
      <c r="I131" s="50">
        <f>I132+I135</f>
        <v>26772.6</v>
      </c>
      <c r="J131" s="50">
        <f>J132+J135</f>
        <v>26772.6</v>
      </c>
      <c r="K131" s="50"/>
      <c r="L131" s="50"/>
      <c r="M131" s="50">
        <f t="shared" si="24"/>
        <v>26772.6</v>
      </c>
      <c r="N131" s="51">
        <f t="shared" si="25"/>
        <v>26772.6</v>
      </c>
      <c r="O131" s="52"/>
      <c r="P131" s="52"/>
      <c r="Q131" s="53">
        <f t="shared" si="22"/>
        <v>26772.6</v>
      </c>
      <c r="R131" s="92">
        <f t="shared" si="23"/>
        <v>26772.6</v>
      </c>
      <c r="S131" s="52"/>
      <c r="T131" s="52"/>
      <c r="U131" s="53">
        <f t="shared" si="18"/>
        <v>26772.6</v>
      </c>
      <c r="V131" s="53">
        <f t="shared" si="18"/>
        <v>26772.6</v>
      </c>
      <c r="W131" s="53"/>
      <c r="X131" s="53"/>
      <c r="Y131" s="53">
        <f t="shared" si="19"/>
        <v>26772.6</v>
      </c>
      <c r="Z131" s="53">
        <f t="shared" si="20"/>
        <v>26772.6</v>
      </c>
    </row>
    <row r="132" spans="1:26" ht="67.5" x14ac:dyDescent="0.2">
      <c r="A132" s="54" t="s">
        <v>298</v>
      </c>
      <c r="B132" s="44">
        <v>24</v>
      </c>
      <c r="C132" s="45">
        <v>1403</v>
      </c>
      <c r="D132" s="46" t="s">
        <v>175</v>
      </c>
      <c r="E132" s="47" t="s">
        <v>3</v>
      </c>
      <c r="F132" s="46" t="s">
        <v>2</v>
      </c>
      <c r="G132" s="48" t="s">
        <v>228</v>
      </c>
      <c r="H132" s="49" t="s">
        <v>7</v>
      </c>
      <c r="I132" s="50">
        <f t="shared" si="31"/>
        <v>11469.8</v>
      </c>
      <c r="J132" s="50">
        <f t="shared" si="31"/>
        <v>11469.8</v>
      </c>
      <c r="K132" s="50"/>
      <c r="L132" s="50"/>
      <c r="M132" s="50">
        <f t="shared" si="24"/>
        <v>11469.8</v>
      </c>
      <c r="N132" s="51">
        <f t="shared" si="25"/>
        <v>11469.8</v>
      </c>
      <c r="O132" s="52"/>
      <c r="P132" s="52"/>
      <c r="Q132" s="53">
        <f t="shared" si="22"/>
        <v>11469.8</v>
      </c>
      <c r="R132" s="92">
        <f t="shared" si="23"/>
        <v>11469.8</v>
      </c>
      <c r="S132" s="52"/>
      <c r="T132" s="52"/>
      <c r="U132" s="53">
        <f t="shared" si="18"/>
        <v>11469.8</v>
      </c>
      <c r="V132" s="53">
        <f t="shared" si="18"/>
        <v>11469.8</v>
      </c>
      <c r="W132" s="53"/>
      <c r="X132" s="53"/>
      <c r="Y132" s="53">
        <f t="shared" si="19"/>
        <v>11469.8</v>
      </c>
      <c r="Z132" s="53">
        <f t="shared" si="20"/>
        <v>11469.8</v>
      </c>
    </row>
    <row r="133" spans="1:26" x14ac:dyDescent="0.2">
      <c r="A133" s="43" t="s">
        <v>65</v>
      </c>
      <c r="B133" s="44">
        <v>24</v>
      </c>
      <c r="C133" s="45">
        <v>1403</v>
      </c>
      <c r="D133" s="46" t="s">
        <v>175</v>
      </c>
      <c r="E133" s="47" t="s">
        <v>3</v>
      </c>
      <c r="F133" s="46" t="s">
        <v>2</v>
      </c>
      <c r="G133" s="48" t="s">
        <v>228</v>
      </c>
      <c r="H133" s="49">
        <v>500</v>
      </c>
      <c r="I133" s="50">
        <f t="shared" si="31"/>
        <v>11469.8</v>
      </c>
      <c r="J133" s="50">
        <f t="shared" si="31"/>
        <v>11469.8</v>
      </c>
      <c r="K133" s="50"/>
      <c r="L133" s="50"/>
      <c r="M133" s="50">
        <f t="shared" si="24"/>
        <v>11469.8</v>
      </c>
      <c r="N133" s="51">
        <f t="shared" si="25"/>
        <v>11469.8</v>
      </c>
      <c r="O133" s="52"/>
      <c r="P133" s="52"/>
      <c r="Q133" s="53">
        <f t="shared" si="22"/>
        <v>11469.8</v>
      </c>
      <c r="R133" s="92">
        <f t="shared" si="23"/>
        <v>11469.8</v>
      </c>
      <c r="S133" s="52"/>
      <c r="T133" s="52"/>
      <c r="U133" s="53">
        <f t="shared" si="18"/>
        <v>11469.8</v>
      </c>
      <c r="V133" s="53">
        <f t="shared" si="18"/>
        <v>11469.8</v>
      </c>
      <c r="W133" s="53"/>
      <c r="X133" s="53"/>
      <c r="Y133" s="53">
        <f t="shared" si="19"/>
        <v>11469.8</v>
      </c>
      <c r="Z133" s="53">
        <f t="shared" si="20"/>
        <v>11469.8</v>
      </c>
    </row>
    <row r="134" spans="1:26" x14ac:dyDescent="0.2">
      <c r="A134" s="43" t="s">
        <v>64</v>
      </c>
      <c r="B134" s="44">
        <v>24</v>
      </c>
      <c r="C134" s="45">
        <v>1403</v>
      </c>
      <c r="D134" s="46" t="s">
        <v>175</v>
      </c>
      <c r="E134" s="47" t="s">
        <v>3</v>
      </c>
      <c r="F134" s="46" t="s">
        <v>2</v>
      </c>
      <c r="G134" s="48" t="s">
        <v>228</v>
      </c>
      <c r="H134" s="49">
        <v>540</v>
      </c>
      <c r="I134" s="50">
        <v>11469.8</v>
      </c>
      <c r="J134" s="50">
        <v>11469.8</v>
      </c>
      <c r="K134" s="50"/>
      <c r="L134" s="50"/>
      <c r="M134" s="50">
        <f t="shared" si="24"/>
        <v>11469.8</v>
      </c>
      <c r="N134" s="51">
        <f t="shared" si="25"/>
        <v>11469.8</v>
      </c>
      <c r="O134" s="52"/>
      <c r="P134" s="52"/>
      <c r="Q134" s="53">
        <f t="shared" si="22"/>
        <v>11469.8</v>
      </c>
      <c r="R134" s="92">
        <f t="shared" si="23"/>
        <v>11469.8</v>
      </c>
      <c r="S134" s="52"/>
      <c r="T134" s="52"/>
      <c r="U134" s="53">
        <f t="shared" si="18"/>
        <v>11469.8</v>
      </c>
      <c r="V134" s="53">
        <f t="shared" si="18"/>
        <v>11469.8</v>
      </c>
      <c r="W134" s="53"/>
      <c r="X134" s="53"/>
      <c r="Y134" s="53">
        <f t="shared" si="19"/>
        <v>11469.8</v>
      </c>
      <c r="Z134" s="53">
        <f t="shared" si="20"/>
        <v>11469.8</v>
      </c>
    </row>
    <row r="135" spans="1:26" ht="45" x14ac:dyDescent="0.2">
      <c r="A135" s="43" t="s">
        <v>293</v>
      </c>
      <c r="B135" s="44">
        <v>24</v>
      </c>
      <c r="C135" s="45">
        <v>1403</v>
      </c>
      <c r="D135" s="46" t="s">
        <v>175</v>
      </c>
      <c r="E135" s="47" t="s">
        <v>3</v>
      </c>
      <c r="F135" s="46" t="s">
        <v>2</v>
      </c>
      <c r="G135" s="48" t="s">
        <v>227</v>
      </c>
      <c r="H135" s="49" t="s">
        <v>7</v>
      </c>
      <c r="I135" s="50">
        <f>I136</f>
        <v>15302.8</v>
      </c>
      <c r="J135" s="50">
        <f>J136</f>
        <v>15302.8</v>
      </c>
      <c r="K135" s="50"/>
      <c r="L135" s="50"/>
      <c r="M135" s="50">
        <f t="shared" si="24"/>
        <v>15302.8</v>
      </c>
      <c r="N135" s="51">
        <f t="shared" si="25"/>
        <v>15302.8</v>
      </c>
      <c r="O135" s="52"/>
      <c r="P135" s="52"/>
      <c r="Q135" s="53">
        <f t="shared" si="22"/>
        <v>15302.8</v>
      </c>
      <c r="R135" s="92">
        <f t="shared" si="23"/>
        <v>15302.8</v>
      </c>
      <c r="S135" s="52"/>
      <c r="T135" s="52"/>
      <c r="U135" s="53">
        <f t="shared" si="18"/>
        <v>15302.8</v>
      </c>
      <c r="V135" s="53">
        <f t="shared" si="18"/>
        <v>15302.8</v>
      </c>
      <c r="W135" s="53"/>
      <c r="X135" s="53"/>
      <c r="Y135" s="53">
        <f t="shared" si="19"/>
        <v>15302.8</v>
      </c>
      <c r="Z135" s="53">
        <f t="shared" si="20"/>
        <v>15302.8</v>
      </c>
    </row>
    <row r="136" spans="1:26" x14ac:dyDescent="0.2">
      <c r="A136" s="43" t="s">
        <v>65</v>
      </c>
      <c r="B136" s="44">
        <v>24</v>
      </c>
      <c r="C136" s="45">
        <v>1403</v>
      </c>
      <c r="D136" s="46" t="s">
        <v>175</v>
      </c>
      <c r="E136" s="47" t="s">
        <v>3</v>
      </c>
      <c r="F136" s="46" t="s">
        <v>2</v>
      </c>
      <c r="G136" s="48" t="s">
        <v>227</v>
      </c>
      <c r="H136" s="49">
        <v>500</v>
      </c>
      <c r="I136" s="50">
        <f>I137</f>
        <v>15302.8</v>
      </c>
      <c r="J136" s="50">
        <f>J137</f>
        <v>15302.8</v>
      </c>
      <c r="K136" s="50"/>
      <c r="L136" s="50"/>
      <c r="M136" s="50">
        <f t="shared" si="24"/>
        <v>15302.8</v>
      </c>
      <c r="N136" s="51">
        <f t="shared" si="25"/>
        <v>15302.8</v>
      </c>
      <c r="O136" s="52"/>
      <c r="P136" s="52"/>
      <c r="Q136" s="53">
        <f t="shared" si="22"/>
        <v>15302.8</v>
      </c>
      <c r="R136" s="92">
        <f t="shared" si="23"/>
        <v>15302.8</v>
      </c>
      <c r="S136" s="52"/>
      <c r="T136" s="52"/>
      <c r="U136" s="53">
        <f t="shared" si="18"/>
        <v>15302.8</v>
      </c>
      <c r="V136" s="53">
        <f t="shared" si="18"/>
        <v>15302.8</v>
      </c>
      <c r="W136" s="53"/>
      <c r="X136" s="53"/>
      <c r="Y136" s="53">
        <f t="shared" si="19"/>
        <v>15302.8</v>
      </c>
      <c r="Z136" s="53">
        <f t="shared" si="20"/>
        <v>15302.8</v>
      </c>
    </row>
    <row r="137" spans="1:26" x14ac:dyDescent="0.2">
      <c r="A137" s="43" t="s">
        <v>64</v>
      </c>
      <c r="B137" s="44">
        <v>24</v>
      </c>
      <c r="C137" s="45">
        <v>1403</v>
      </c>
      <c r="D137" s="46" t="s">
        <v>175</v>
      </c>
      <c r="E137" s="47" t="s">
        <v>3</v>
      </c>
      <c r="F137" s="46" t="s">
        <v>2</v>
      </c>
      <c r="G137" s="48" t="s">
        <v>227</v>
      </c>
      <c r="H137" s="49">
        <v>540</v>
      </c>
      <c r="I137" s="50">
        <v>15302.8</v>
      </c>
      <c r="J137" s="50">
        <v>15302.8</v>
      </c>
      <c r="K137" s="50"/>
      <c r="L137" s="50"/>
      <c r="M137" s="50">
        <f t="shared" si="24"/>
        <v>15302.8</v>
      </c>
      <c r="N137" s="51">
        <f t="shared" si="25"/>
        <v>15302.8</v>
      </c>
      <c r="O137" s="52"/>
      <c r="P137" s="52"/>
      <c r="Q137" s="53">
        <f t="shared" si="22"/>
        <v>15302.8</v>
      </c>
      <c r="R137" s="92">
        <f t="shared" si="23"/>
        <v>15302.8</v>
      </c>
      <c r="S137" s="52"/>
      <c r="T137" s="52"/>
      <c r="U137" s="53">
        <f t="shared" si="18"/>
        <v>15302.8</v>
      </c>
      <c r="V137" s="53">
        <f t="shared" si="18"/>
        <v>15302.8</v>
      </c>
      <c r="W137" s="53"/>
      <c r="X137" s="53"/>
      <c r="Y137" s="53">
        <f t="shared" si="19"/>
        <v>15302.8</v>
      </c>
      <c r="Z137" s="53">
        <f t="shared" si="20"/>
        <v>15302.8</v>
      </c>
    </row>
    <row r="138" spans="1:26" ht="22.5" x14ac:dyDescent="0.2">
      <c r="A138" s="62" t="s">
        <v>226</v>
      </c>
      <c r="B138" s="63">
        <v>63</v>
      </c>
      <c r="C138" s="64" t="s">
        <v>7</v>
      </c>
      <c r="D138" s="65" t="s">
        <v>7</v>
      </c>
      <c r="E138" s="66" t="s">
        <v>7</v>
      </c>
      <c r="F138" s="65" t="s">
        <v>7</v>
      </c>
      <c r="G138" s="67" t="s">
        <v>7</v>
      </c>
      <c r="H138" s="68" t="s">
        <v>7</v>
      </c>
      <c r="I138" s="69">
        <f>I139+I148+I172+I157</f>
        <v>135391.5</v>
      </c>
      <c r="J138" s="69">
        <f>J139+J148+J172+J157</f>
        <v>134586.20000000001</v>
      </c>
      <c r="K138" s="69"/>
      <c r="L138" s="69"/>
      <c r="M138" s="69">
        <f t="shared" si="24"/>
        <v>135391.5</v>
      </c>
      <c r="N138" s="70">
        <f t="shared" si="25"/>
        <v>134586.20000000001</v>
      </c>
      <c r="O138" s="52"/>
      <c r="P138" s="52"/>
      <c r="Q138" s="41">
        <f t="shared" si="22"/>
        <v>135391.5</v>
      </c>
      <c r="R138" s="42">
        <f t="shared" si="23"/>
        <v>134586.20000000001</v>
      </c>
      <c r="S138" s="42">
        <f>S172</f>
        <v>0</v>
      </c>
      <c r="T138" s="42">
        <f>T172</f>
        <v>0</v>
      </c>
      <c r="U138" s="41">
        <f t="shared" si="18"/>
        <v>135391.5</v>
      </c>
      <c r="V138" s="41">
        <f t="shared" si="18"/>
        <v>134586.20000000001</v>
      </c>
      <c r="W138" s="41"/>
      <c r="X138" s="41"/>
      <c r="Y138" s="41">
        <f t="shared" si="19"/>
        <v>135391.5</v>
      </c>
      <c r="Z138" s="41">
        <f t="shared" si="20"/>
        <v>134586.20000000001</v>
      </c>
    </row>
    <row r="139" spans="1:26" x14ac:dyDescent="0.2">
      <c r="A139" s="43" t="s">
        <v>27</v>
      </c>
      <c r="B139" s="44">
        <v>63</v>
      </c>
      <c r="C139" s="45">
        <v>100</v>
      </c>
      <c r="D139" s="46" t="s">
        <v>7</v>
      </c>
      <c r="E139" s="47" t="s">
        <v>7</v>
      </c>
      <c r="F139" s="46" t="s">
        <v>7</v>
      </c>
      <c r="G139" s="48" t="s">
        <v>7</v>
      </c>
      <c r="H139" s="49" t="s">
        <v>7</v>
      </c>
      <c r="I139" s="50">
        <f>I140</f>
        <v>4440.9000000000005</v>
      </c>
      <c r="J139" s="50">
        <f>J140</f>
        <v>4440.9000000000005</v>
      </c>
      <c r="K139" s="50"/>
      <c r="L139" s="50"/>
      <c r="M139" s="50">
        <f t="shared" si="24"/>
        <v>4440.9000000000005</v>
      </c>
      <c r="N139" s="51">
        <f t="shared" si="25"/>
        <v>4440.9000000000005</v>
      </c>
      <c r="O139" s="52"/>
      <c r="P139" s="52"/>
      <c r="Q139" s="53">
        <f t="shared" si="22"/>
        <v>4440.9000000000005</v>
      </c>
      <c r="R139" s="92">
        <f t="shared" si="23"/>
        <v>4440.9000000000005</v>
      </c>
      <c r="S139" s="52"/>
      <c r="T139" s="52"/>
      <c r="U139" s="53">
        <f t="shared" si="18"/>
        <v>4440.9000000000005</v>
      </c>
      <c r="V139" s="53">
        <f t="shared" si="18"/>
        <v>4440.9000000000005</v>
      </c>
      <c r="W139" s="53"/>
      <c r="X139" s="53"/>
      <c r="Y139" s="53">
        <f t="shared" si="19"/>
        <v>4440.9000000000005</v>
      </c>
      <c r="Z139" s="53">
        <f t="shared" si="20"/>
        <v>4440.9000000000005</v>
      </c>
    </row>
    <row r="140" spans="1:26" x14ac:dyDescent="0.2">
      <c r="A140" s="43" t="s">
        <v>86</v>
      </c>
      <c r="B140" s="44">
        <v>63</v>
      </c>
      <c r="C140" s="45">
        <v>113</v>
      </c>
      <c r="D140" s="46" t="s">
        <v>7</v>
      </c>
      <c r="E140" s="47" t="s">
        <v>7</v>
      </c>
      <c r="F140" s="46" t="s">
        <v>7</v>
      </c>
      <c r="G140" s="48" t="s">
        <v>7</v>
      </c>
      <c r="H140" s="49" t="s">
        <v>7</v>
      </c>
      <c r="I140" s="50">
        <f>I141</f>
        <v>4440.9000000000005</v>
      </c>
      <c r="J140" s="50">
        <f>J141</f>
        <v>4440.9000000000005</v>
      </c>
      <c r="K140" s="50"/>
      <c r="L140" s="50"/>
      <c r="M140" s="50">
        <f t="shared" si="24"/>
        <v>4440.9000000000005</v>
      </c>
      <c r="N140" s="51">
        <f t="shared" si="25"/>
        <v>4440.9000000000005</v>
      </c>
      <c r="O140" s="52"/>
      <c r="P140" s="52"/>
      <c r="Q140" s="53">
        <f t="shared" si="22"/>
        <v>4440.9000000000005</v>
      </c>
      <c r="R140" s="92">
        <f t="shared" si="23"/>
        <v>4440.9000000000005</v>
      </c>
      <c r="S140" s="52"/>
      <c r="T140" s="52"/>
      <c r="U140" s="53">
        <f t="shared" si="18"/>
        <v>4440.9000000000005</v>
      </c>
      <c r="V140" s="53">
        <f t="shared" si="18"/>
        <v>4440.9000000000005</v>
      </c>
      <c r="W140" s="53"/>
      <c r="X140" s="53"/>
      <c r="Y140" s="53">
        <f t="shared" si="19"/>
        <v>4440.9000000000005</v>
      </c>
      <c r="Z140" s="53">
        <f t="shared" si="20"/>
        <v>4440.9000000000005</v>
      </c>
    </row>
    <row r="141" spans="1:26" ht="45" x14ac:dyDescent="0.2">
      <c r="A141" s="43" t="s">
        <v>300</v>
      </c>
      <c r="B141" s="44">
        <v>63</v>
      </c>
      <c r="C141" s="45">
        <v>113</v>
      </c>
      <c r="D141" s="46" t="s">
        <v>34</v>
      </c>
      <c r="E141" s="47" t="s">
        <v>3</v>
      </c>
      <c r="F141" s="46" t="s">
        <v>2</v>
      </c>
      <c r="G141" s="48" t="s">
        <v>9</v>
      </c>
      <c r="H141" s="49" t="s">
        <v>7</v>
      </c>
      <c r="I141" s="50">
        <f>I142+I145</f>
        <v>4440.9000000000005</v>
      </c>
      <c r="J141" s="50">
        <f>J142+J145</f>
        <v>4440.9000000000005</v>
      </c>
      <c r="K141" s="50"/>
      <c r="L141" s="50"/>
      <c r="M141" s="50">
        <f t="shared" si="24"/>
        <v>4440.9000000000005</v>
      </c>
      <c r="N141" s="51">
        <f t="shared" si="25"/>
        <v>4440.9000000000005</v>
      </c>
      <c r="O141" s="52"/>
      <c r="P141" s="52"/>
      <c r="Q141" s="53">
        <f t="shared" si="22"/>
        <v>4440.9000000000005</v>
      </c>
      <c r="R141" s="92">
        <f t="shared" si="23"/>
        <v>4440.9000000000005</v>
      </c>
      <c r="S141" s="52"/>
      <c r="T141" s="52"/>
      <c r="U141" s="53">
        <f t="shared" si="18"/>
        <v>4440.9000000000005</v>
      </c>
      <c r="V141" s="53">
        <f t="shared" si="18"/>
        <v>4440.9000000000005</v>
      </c>
      <c r="W141" s="53"/>
      <c r="X141" s="53"/>
      <c r="Y141" s="53">
        <f t="shared" si="19"/>
        <v>4440.9000000000005</v>
      </c>
      <c r="Z141" s="53">
        <f t="shared" si="20"/>
        <v>4440.9000000000005</v>
      </c>
    </row>
    <row r="142" spans="1:26" ht="22.5" x14ac:dyDescent="0.2">
      <c r="A142" s="43" t="s">
        <v>81</v>
      </c>
      <c r="B142" s="44">
        <v>63</v>
      </c>
      <c r="C142" s="45">
        <v>113</v>
      </c>
      <c r="D142" s="46" t="s">
        <v>34</v>
      </c>
      <c r="E142" s="47" t="s">
        <v>3</v>
      </c>
      <c r="F142" s="46" t="s">
        <v>2</v>
      </c>
      <c r="G142" s="48" t="s">
        <v>80</v>
      </c>
      <c r="H142" s="49" t="s">
        <v>7</v>
      </c>
      <c r="I142" s="50">
        <f>I143</f>
        <v>27.1</v>
      </c>
      <c r="J142" s="50">
        <f>J143</f>
        <v>27.1</v>
      </c>
      <c r="K142" s="50"/>
      <c r="L142" s="50"/>
      <c r="M142" s="50">
        <f t="shared" si="24"/>
        <v>27.1</v>
      </c>
      <c r="N142" s="51">
        <f t="shared" si="25"/>
        <v>27.1</v>
      </c>
      <c r="O142" s="52"/>
      <c r="P142" s="52"/>
      <c r="Q142" s="53">
        <f t="shared" si="22"/>
        <v>27.1</v>
      </c>
      <c r="R142" s="92">
        <f t="shared" si="23"/>
        <v>27.1</v>
      </c>
      <c r="S142" s="52"/>
      <c r="T142" s="52"/>
      <c r="U142" s="53">
        <f t="shared" si="18"/>
        <v>27.1</v>
      </c>
      <c r="V142" s="53">
        <f t="shared" si="18"/>
        <v>27.1</v>
      </c>
      <c r="W142" s="53"/>
      <c r="X142" s="53"/>
      <c r="Y142" s="53">
        <f t="shared" si="19"/>
        <v>27.1</v>
      </c>
      <c r="Z142" s="53">
        <f t="shared" si="20"/>
        <v>27.1</v>
      </c>
    </row>
    <row r="143" spans="1:26" ht="22.5" x14ac:dyDescent="0.2">
      <c r="A143" s="43" t="s">
        <v>14</v>
      </c>
      <c r="B143" s="44">
        <v>63</v>
      </c>
      <c r="C143" s="45">
        <v>113</v>
      </c>
      <c r="D143" s="46" t="s">
        <v>34</v>
      </c>
      <c r="E143" s="47" t="s">
        <v>3</v>
      </c>
      <c r="F143" s="46" t="s">
        <v>2</v>
      </c>
      <c r="G143" s="48" t="s">
        <v>80</v>
      </c>
      <c r="H143" s="49">
        <v>200</v>
      </c>
      <c r="I143" s="50">
        <f>I144</f>
        <v>27.1</v>
      </c>
      <c r="J143" s="50">
        <f>J144</f>
        <v>27.1</v>
      </c>
      <c r="K143" s="50"/>
      <c r="L143" s="50"/>
      <c r="M143" s="50">
        <f t="shared" si="24"/>
        <v>27.1</v>
      </c>
      <c r="N143" s="51">
        <f t="shared" si="25"/>
        <v>27.1</v>
      </c>
      <c r="O143" s="52"/>
      <c r="P143" s="52"/>
      <c r="Q143" s="53">
        <f t="shared" si="22"/>
        <v>27.1</v>
      </c>
      <c r="R143" s="92">
        <f t="shared" si="23"/>
        <v>27.1</v>
      </c>
      <c r="S143" s="52"/>
      <c r="T143" s="52"/>
      <c r="U143" s="53">
        <f t="shared" si="18"/>
        <v>27.1</v>
      </c>
      <c r="V143" s="53">
        <f t="shared" si="18"/>
        <v>27.1</v>
      </c>
      <c r="W143" s="53"/>
      <c r="X143" s="53"/>
      <c r="Y143" s="53">
        <f t="shared" si="19"/>
        <v>27.1</v>
      </c>
      <c r="Z143" s="53">
        <f t="shared" si="20"/>
        <v>27.1</v>
      </c>
    </row>
    <row r="144" spans="1:26" ht="22.5" x14ac:dyDescent="0.2">
      <c r="A144" s="43" t="s">
        <v>13</v>
      </c>
      <c r="B144" s="44">
        <v>63</v>
      </c>
      <c r="C144" s="45">
        <v>113</v>
      </c>
      <c r="D144" s="46" t="s">
        <v>34</v>
      </c>
      <c r="E144" s="47" t="s">
        <v>3</v>
      </c>
      <c r="F144" s="46" t="s">
        <v>2</v>
      </c>
      <c r="G144" s="48" t="s">
        <v>80</v>
      </c>
      <c r="H144" s="49">
        <v>240</v>
      </c>
      <c r="I144" s="50">
        <v>27.1</v>
      </c>
      <c r="J144" s="50">
        <v>27.1</v>
      </c>
      <c r="K144" s="50"/>
      <c r="L144" s="50"/>
      <c r="M144" s="50">
        <f t="shared" si="24"/>
        <v>27.1</v>
      </c>
      <c r="N144" s="51">
        <f t="shared" si="25"/>
        <v>27.1</v>
      </c>
      <c r="O144" s="52"/>
      <c r="P144" s="52"/>
      <c r="Q144" s="53">
        <f t="shared" si="22"/>
        <v>27.1</v>
      </c>
      <c r="R144" s="92">
        <f t="shared" si="23"/>
        <v>27.1</v>
      </c>
      <c r="S144" s="52"/>
      <c r="T144" s="52"/>
      <c r="U144" s="53">
        <f t="shared" si="18"/>
        <v>27.1</v>
      </c>
      <c r="V144" s="53">
        <f t="shared" si="18"/>
        <v>27.1</v>
      </c>
      <c r="W144" s="53"/>
      <c r="X144" s="53"/>
      <c r="Y144" s="53">
        <f t="shared" si="19"/>
        <v>27.1</v>
      </c>
      <c r="Z144" s="53">
        <f t="shared" si="20"/>
        <v>27.1</v>
      </c>
    </row>
    <row r="145" spans="1:26" ht="45" x14ac:dyDescent="0.2">
      <c r="A145" s="43" t="s">
        <v>225</v>
      </c>
      <c r="B145" s="44">
        <v>63</v>
      </c>
      <c r="C145" s="45">
        <v>113</v>
      </c>
      <c r="D145" s="46" t="s">
        <v>34</v>
      </c>
      <c r="E145" s="47" t="s">
        <v>3</v>
      </c>
      <c r="F145" s="46" t="s">
        <v>2</v>
      </c>
      <c r="G145" s="48" t="s">
        <v>224</v>
      </c>
      <c r="H145" s="49" t="s">
        <v>7</v>
      </c>
      <c r="I145" s="50">
        <f>I146</f>
        <v>4413.8</v>
      </c>
      <c r="J145" s="50">
        <f>J146</f>
        <v>4413.8</v>
      </c>
      <c r="K145" s="50"/>
      <c r="L145" s="50"/>
      <c r="M145" s="50">
        <f t="shared" si="24"/>
        <v>4413.8</v>
      </c>
      <c r="N145" s="51">
        <f t="shared" si="25"/>
        <v>4413.8</v>
      </c>
      <c r="O145" s="52"/>
      <c r="P145" s="52"/>
      <c r="Q145" s="53">
        <f t="shared" si="22"/>
        <v>4413.8</v>
      </c>
      <c r="R145" s="92">
        <f t="shared" si="23"/>
        <v>4413.8</v>
      </c>
      <c r="S145" s="52"/>
      <c r="T145" s="52"/>
      <c r="U145" s="53">
        <f t="shared" si="18"/>
        <v>4413.8</v>
      </c>
      <c r="V145" s="53">
        <f t="shared" si="18"/>
        <v>4413.8</v>
      </c>
      <c r="W145" s="53"/>
      <c r="X145" s="53"/>
      <c r="Y145" s="53">
        <f t="shared" si="19"/>
        <v>4413.8</v>
      </c>
      <c r="Z145" s="53">
        <f t="shared" si="20"/>
        <v>4413.8</v>
      </c>
    </row>
    <row r="146" spans="1:26" ht="22.5" x14ac:dyDescent="0.2">
      <c r="A146" s="43" t="s">
        <v>79</v>
      </c>
      <c r="B146" s="44">
        <v>63</v>
      </c>
      <c r="C146" s="45">
        <v>113</v>
      </c>
      <c r="D146" s="46" t="s">
        <v>34</v>
      </c>
      <c r="E146" s="47" t="s">
        <v>3</v>
      </c>
      <c r="F146" s="46" t="s">
        <v>2</v>
      </c>
      <c r="G146" s="48" t="s">
        <v>224</v>
      </c>
      <c r="H146" s="49">
        <v>600</v>
      </c>
      <c r="I146" s="50">
        <f>I147</f>
        <v>4413.8</v>
      </c>
      <c r="J146" s="50">
        <f>J147</f>
        <v>4413.8</v>
      </c>
      <c r="K146" s="50"/>
      <c r="L146" s="50"/>
      <c r="M146" s="50">
        <f t="shared" si="24"/>
        <v>4413.8</v>
      </c>
      <c r="N146" s="51">
        <f t="shared" si="25"/>
        <v>4413.8</v>
      </c>
      <c r="O146" s="52"/>
      <c r="P146" s="52"/>
      <c r="Q146" s="53">
        <f t="shared" si="22"/>
        <v>4413.8</v>
      </c>
      <c r="R146" s="92">
        <f t="shared" si="23"/>
        <v>4413.8</v>
      </c>
      <c r="S146" s="52"/>
      <c r="T146" s="52"/>
      <c r="U146" s="53">
        <f t="shared" si="18"/>
        <v>4413.8</v>
      </c>
      <c r="V146" s="53">
        <f t="shared" si="18"/>
        <v>4413.8</v>
      </c>
      <c r="W146" s="53"/>
      <c r="X146" s="53"/>
      <c r="Y146" s="53">
        <f t="shared" si="19"/>
        <v>4413.8</v>
      </c>
      <c r="Z146" s="53">
        <f t="shared" si="20"/>
        <v>4413.8</v>
      </c>
    </row>
    <row r="147" spans="1:26" x14ac:dyDescent="0.2">
      <c r="A147" s="43" t="s">
        <v>156</v>
      </c>
      <c r="B147" s="44">
        <v>63</v>
      </c>
      <c r="C147" s="45">
        <v>113</v>
      </c>
      <c r="D147" s="46" t="s">
        <v>34</v>
      </c>
      <c r="E147" s="47" t="s">
        <v>3</v>
      </c>
      <c r="F147" s="46" t="s">
        <v>2</v>
      </c>
      <c r="G147" s="48" t="s">
        <v>224</v>
      </c>
      <c r="H147" s="49">
        <v>610</v>
      </c>
      <c r="I147" s="50">
        <v>4413.8</v>
      </c>
      <c r="J147" s="50">
        <v>4413.8</v>
      </c>
      <c r="K147" s="50"/>
      <c r="L147" s="50"/>
      <c r="M147" s="50">
        <f t="shared" si="24"/>
        <v>4413.8</v>
      </c>
      <c r="N147" s="51">
        <f t="shared" si="25"/>
        <v>4413.8</v>
      </c>
      <c r="O147" s="52"/>
      <c r="P147" s="52"/>
      <c r="Q147" s="53">
        <f t="shared" si="22"/>
        <v>4413.8</v>
      </c>
      <c r="R147" s="92">
        <f t="shared" si="23"/>
        <v>4413.8</v>
      </c>
      <c r="S147" s="52"/>
      <c r="T147" s="52"/>
      <c r="U147" s="53">
        <f t="shared" si="18"/>
        <v>4413.8</v>
      </c>
      <c r="V147" s="53">
        <f t="shared" si="18"/>
        <v>4413.8</v>
      </c>
      <c r="W147" s="53"/>
      <c r="X147" s="53"/>
      <c r="Y147" s="53">
        <f t="shared" si="19"/>
        <v>4413.8</v>
      </c>
      <c r="Z147" s="53">
        <f t="shared" si="20"/>
        <v>4413.8</v>
      </c>
    </row>
    <row r="148" spans="1:26" x14ac:dyDescent="0.2">
      <c r="A148" s="43" t="s">
        <v>119</v>
      </c>
      <c r="B148" s="44">
        <v>63</v>
      </c>
      <c r="C148" s="45">
        <v>400</v>
      </c>
      <c r="D148" s="46" t="s">
        <v>7</v>
      </c>
      <c r="E148" s="47" t="s">
        <v>7</v>
      </c>
      <c r="F148" s="46" t="s">
        <v>7</v>
      </c>
      <c r="G148" s="48" t="s">
        <v>7</v>
      </c>
      <c r="H148" s="49" t="s">
        <v>7</v>
      </c>
      <c r="I148" s="50">
        <f>I149</f>
        <v>888.8</v>
      </c>
      <c r="J148" s="50">
        <f>J149</f>
        <v>888.8</v>
      </c>
      <c r="K148" s="50"/>
      <c r="L148" s="50"/>
      <c r="M148" s="50">
        <f t="shared" si="24"/>
        <v>888.8</v>
      </c>
      <c r="N148" s="51">
        <f t="shared" si="25"/>
        <v>888.8</v>
      </c>
      <c r="O148" s="52"/>
      <c r="P148" s="52"/>
      <c r="Q148" s="53">
        <f t="shared" si="22"/>
        <v>888.8</v>
      </c>
      <c r="R148" s="92">
        <f t="shared" si="23"/>
        <v>888.8</v>
      </c>
      <c r="S148" s="52"/>
      <c r="T148" s="52"/>
      <c r="U148" s="53">
        <f t="shared" si="18"/>
        <v>888.8</v>
      </c>
      <c r="V148" s="53">
        <f t="shared" si="18"/>
        <v>888.8</v>
      </c>
      <c r="W148" s="53"/>
      <c r="X148" s="53"/>
      <c r="Y148" s="53">
        <f t="shared" si="19"/>
        <v>888.8</v>
      </c>
      <c r="Z148" s="53">
        <f t="shared" si="20"/>
        <v>888.8</v>
      </c>
    </row>
    <row r="149" spans="1:26" x14ac:dyDescent="0.2">
      <c r="A149" s="43" t="s">
        <v>113</v>
      </c>
      <c r="B149" s="44">
        <v>63</v>
      </c>
      <c r="C149" s="45">
        <v>412</v>
      </c>
      <c r="D149" s="46" t="s">
        <v>7</v>
      </c>
      <c r="E149" s="47" t="s">
        <v>7</v>
      </c>
      <c r="F149" s="46" t="s">
        <v>7</v>
      </c>
      <c r="G149" s="48" t="s">
        <v>7</v>
      </c>
      <c r="H149" s="49" t="s">
        <v>7</v>
      </c>
      <c r="I149" s="50">
        <f>I150</f>
        <v>888.8</v>
      </c>
      <c r="J149" s="50">
        <f>J150</f>
        <v>888.8</v>
      </c>
      <c r="K149" s="50"/>
      <c r="L149" s="50"/>
      <c r="M149" s="50">
        <f t="shared" si="24"/>
        <v>888.8</v>
      </c>
      <c r="N149" s="51">
        <f t="shared" si="25"/>
        <v>888.8</v>
      </c>
      <c r="O149" s="52"/>
      <c r="P149" s="52"/>
      <c r="Q149" s="53">
        <f t="shared" si="22"/>
        <v>888.8</v>
      </c>
      <c r="R149" s="92">
        <f t="shared" si="23"/>
        <v>888.8</v>
      </c>
      <c r="S149" s="52"/>
      <c r="T149" s="52"/>
      <c r="U149" s="53">
        <f t="shared" si="18"/>
        <v>888.8</v>
      </c>
      <c r="V149" s="53">
        <f t="shared" si="18"/>
        <v>888.8</v>
      </c>
      <c r="W149" s="53"/>
      <c r="X149" s="53"/>
      <c r="Y149" s="53">
        <f t="shared" si="19"/>
        <v>888.8</v>
      </c>
      <c r="Z149" s="53">
        <f t="shared" si="20"/>
        <v>888.8</v>
      </c>
    </row>
    <row r="150" spans="1:26" ht="45" x14ac:dyDescent="0.2">
      <c r="A150" s="43" t="s">
        <v>319</v>
      </c>
      <c r="B150" s="44">
        <v>63</v>
      </c>
      <c r="C150" s="45">
        <v>412</v>
      </c>
      <c r="D150" s="46" t="s">
        <v>206</v>
      </c>
      <c r="E150" s="47" t="s">
        <v>3</v>
      </c>
      <c r="F150" s="46" t="s">
        <v>2</v>
      </c>
      <c r="G150" s="48" t="s">
        <v>9</v>
      </c>
      <c r="H150" s="49" t="s">
        <v>7</v>
      </c>
      <c r="I150" s="50">
        <f>I151+I154</f>
        <v>888.8</v>
      </c>
      <c r="J150" s="50">
        <f>J151+J154</f>
        <v>888.8</v>
      </c>
      <c r="K150" s="50"/>
      <c r="L150" s="50"/>
      <c r="M150" s="50">
        <f t="shared" si="24"/>
        <v>888.8</v>
      </c>
      <c r="N150" s="51">
        <f t="shared" si="25"/>
        <v>888.8</v>
      </c>
      <c r="O150" s="52"/>
      <c r="P150" s="52"/>
      <c r="Q150" s="53">
        <f t="shared" si="22"/>
        <v>888.8</v>
      </c>
      <c r="R150" s="92">
        <f t="shared" si="23"/>
        <v>888.8</v>
      </c>
      <c r="S150" s="52"/>
      <c r="T150" s="52"/>
      <c r="U150" s="53">
        <f t="shared" si="18"/>
        <v>888.8</v>
      </c>
      <c r="V150" s="53">
        <f t="shared" si="18"/>
        <v>888.8</v>
      </c>
      <c r="W150" s="53"/>
      <c r="X150" s="53"/>
      <c r="Y150" s="53">
        <f t="shared" si="19"/>
        <v>888.8</v>
      </c>
      <c r="Z150" s="53">
        <f t="shared" si="20"/>
        <v>888.8</v>
      </c>
    </row>
    <row r="151" spans="1:26" ht="33.6" customHeight="1" x14ac:dyDescent="0.2">
      <c r="A151" s="43" t="s">
        <v>223</v>
      </c>
      <c r="B151" s="44">
        <v>63</v>
      </c>
      <c r="C151" s="45">
        <v>412</v>
      </c>
      <c r="D151" s="46" t="s">
        <v>206</v>
      </c>
      <c r="E151" s="47" t="s">
        <v>3</v>
      </c>
      <c r="F151" s="46" t="s">
        <v>2</v>
      </c>
      <c r="G151" s="48" t="s">
        <v>222</v>
      </c>
      <c r="H151" s="49" t="s">
        <v>7</v>
      </c>
      <c r="I151" s="50">
        <f>I152</f>
        <v>858.8</v>
      </c>
      <c r="J151" s="50">
        <f>J152</f>
        <v>858.8</v>
      </c>
      <c r="K151" s="50"/>
      <c r="L151" s="50"/>
      <c r="M151" s="50">
        <f t="shared" si="24"/>
        <v>858.8</v>
      </c>
      <c r="N151" s="51">
        <f t="shared" si="25"/>
        <v>858.8</v>
      </c>
      <c r="O151" s="52"/>
      <c r="P151" s="52"/>
      <c r="Q151" s="53">
        <f t="shared" si="22"/>
        <v>858.8</v>
      </c>
      <c r="R151" s="92">
        <f t="shared" si="23"/>
        <v>858.8</v>
      </c>
      <c r="S151" s="52"/>
      <c r="T151" s="52"/>
      <c r="U151" s="53">
        <f t="shared" si="18"/>
        <v>858.8</v>
      </c>
      <c r="V151" s="53">
        <f t="shared" si="18"/>
        <v>858.8</v>
      </c>
      <c r="W151" s="53"/>
      <c r="X151" s="53"/>
      <c r="Y151" s="53">
        <f t="shared" si="19"/>
        <v>858.8</v>
      </c>
      <c r="Z151" s="53">
        <f t="shared" si="20"/>
        <v>858.8</v>
      </c>
    </row>
    <row r="152" spans="1:26" ht="22.5" x14ac:dyDescent="0.2">
      <c r="A152" s="43" t="s">
        <v>79</v>
      </c>
      <c r="B152" s="44">
        <v>63</v>
      </c>
      <c r="C152" s="45">
        <v>412</v>
      </c>
      <c r="D152" s="46" t="s">
        <v>206</v>
      </c>
      <c r="E152" s="47" t="s">
        <v>3</v>
      </c>
      <c r="F152" s="46" t="s">
        <v>2</v>
      </c>
      <c r="G152" s="48" t="s">
        <v>222</v>
      </c>
      <c r="H152" s="49">
        <v>600</v>
      </c>
      <c r="I152" s="50">
        <f>I153</f>
        <v>858.8</v>
      </c>
      <c r="J152" s="50">
        <f>J153</f>
        <v>858.8</v>
      </c>
      <c r="K152" s="50"/>
      <c r="L152" s="50"/>
      <c r="M152" s="50">
        <f t="shared" si="24"/>
        <v>858.8</v>
      </c>
      <c r="N152" s="51">
        <f t="shared" si="25"/>
        <v>858.8</v>
      </c>
      <c r="O152" s="52"/>
      <c r="P152" s="52"/>
      <c r="Q152" s="53">
        <f t="shared" si="22"/>
        <v>858.8</v>
      </c>
      <c r="R152" s="92">
        <f t="shared" si="23"/>
        <v>858.8</v>
      </c>
      <c r="S152" s="52"/>
      <c r="T152" s="52"/>
      <c r="U152" s="53">
        <f t="shared" si="18"/>
        <v>858.8</v>
      </c>
      <c r="V152" s="53">
        <f t="shared" si="18"/>
        <v>858.8</v>
      </c>
      <c r="W152" s="53"/>
      <c r="X152" s="53"/>
      <c r="Y152" s="53">
        <f t="shared" ref="Y152:Y215" si="32">U152+W152</f>
        <v>858.8</v>
      </c>
      <c r="Z152" s="53">
        <f t="shared" ref="Z152:Z215" si="33">V152+X152</f>
        <v>858.8</v>
      </c>
    </row>
    <row r="153" spans="1:26" x14ac:dyDescent="0.2">
      <c r="A153" s="43" t="s">
        <v>156</v>
      </c>
      <c r="B153" s="44">
        <v>63</v>
      </c>
      <c r="C153" s="45">
        <v>412</v>
      </c>
      <c r="D153" s="46" t="s">
        <v>206</v>
      </c>
      <c r="E153" s="47" t="s">
        <v>3</v>
      </c>
      <c r="F153" s="46" t="s">
        <v>2</v>
      </c>
      <c r="G153" s="48" t="s">
        <v>222</v>
      </c>
      <c r="H153" s="49">
        <v>610</v>
      </c>
      <c r="I153" s="50">
        <v>858.8</v>
      </c>
      <c r="J153" s="50">
        <v>858.8</v>
      </c>
      <c r="K153" s="50"/>
      <c r="L153" s="50"/>
      <c r="M153" s="50">
        <f t="shared" si="24"/>
        <v>858.8</v>
      </c>
      <c r="N153" s="51">
        <f t="shared" si="25"/>
        <v>858.8</v>
      </c>
      <c r="O153" s="52"/>
      <c r="P153" s="52"/>
      <c r="Q153" s="53">
        <f t="shared" si="22"/>
        <v>858.8</v>
      </c>
      <c r="R153" s="92">
        <f t="shared" si="23"/>
        <v>858.8</v>
      </c>
      <c r="S153" s="52"/>
      <c r="T153" s="52"/>
      <c r="U153" s="53">
        <f t="shared" si="18"/>
        <v>858.8</v>
      </c>
      <c r="V153" s="53">
        <f t="shared" si="18"/>
        <v>858.8</v>
      </c>
      <c r="W153" s="53"/>
      <c r="X153" s="53"/>
      <c r="Y153" s="53">
        <f t="shared" si="32"/>
        <v>858.8</v>
      </c>
      <c r="Z153" s="53">
        <f t="shared" si="33"/>
        <v>858.8</v>
      </c>
    </row>
    <row r="154" spans="1:26" ht="22.5" x14ac:dyDescent="0.2">
      <c r="A154" s="54" t="s">
        <v>307</v>
      </c>
      <c r="B154" s="55">
        <v>63</v>
      </c>
      <c r="C154" s="45">
        <v>412</v>
      </c>
      <c r="D154" s="56" t="s">
        <v>206</v>
      </c>
      <c r="E154" s="57" t="s">
        <v>3</v>
      </c>
      <c r="F154" s="56" t="s">
        <v>2</v>
      </c>
      <c r="G154" s="58" t="s">
        <v>275</v>
      </c>
      <c r="H154" s="49" t="s">
        <v>7</v>
      </c>
      <c r="I154" s="59">
        <f>I155</f>
        <v>30</v>
      </c>
      <c r="J154" s="50">
        <f>J155</f>
        <v>30</v>
      </c>
      <c r="K154" s="59"/>
      <c r="L154" s="50"/>
      <c r="M154" s="59">
        <f t="shared" si="24"/>
        <v>30</v>
      </c>
      <c r="N154" s="51">
        <f t="shared" si="25"/>
        <v>30</v>
      </c>
      <c r="O154" s="52"/>
      <c r="P154" s="52"/>
      <c r="Q154" s="53">
        <f t="shared" si="22"/>
        <v>30</v>
      </c>
      <c r="R154" s="92">
        <f t="shared" si="23"/>
        <v>30</v>
      </c>
      <c r="S154" s="52"/>
      <c r="T154" s="52"/>
      <c r="U154" s="53">
        <f t="shared" si="18"/>
        <v>30</v>
      </c>
      <c r="V154" s="53">
        <f t="shared" si="18"/>
        <v>30</v>
      </c>
      <c r="W154" s="53"/>
      <c r="X154" s="53"/>
      <c r="Y154" s="53">
        <f t="shared" si="32"/>
        <v>30</v>
      </c>
      <c r="Z154" s="53">
        <f t="shared" si="33"/>
        <v>30</v>
      </c>
    </row>
    <row r="155" spans="1:26" ht="22.5" x14ac:dyDescent="0.2">
      <c r="A155" s="54" t="s">
        <v>79</v>
      </c>
      <c r="B155" s="55">
        <v>63</v>
      </c>
      <c r="C155" s="45">
        <v>412</v>
      </c>
      <c r="D155" s="56" t="s">
        <v>206</v>
      </c>
      <c r="E155" s="57" t="s">
        <v>3</v>
      </c>
      <c r="F155" s="56" t="s">
        <v>2</v>
      </c>
      <c r="G155" s="58" t="s">
        <v>275</v>
      </c>
      <c r="H155" s="49">
        <v>600</v>
      </c>
      <c r="I155" s="59">
        <f>I156</f>
        <v>30</v>
      </c>
      <c r="J155" s="50">
        <f>J156</f>
        <v>30</v>
      </c>
      <c r="K155" s="59"/>
      <c r="L155" s="50"/>
      <c r="M155" s="59">
        <f t="shared" si="24"/>
        <v>30</v>
      </c>
      <c r="N155" s="51">
        <f t="shared" si="25"/>
        <v>30</v>
      </c>
      <c r="O155" s="52"/>
      <c r="P155" s="52"/>
      <c r="Q155" s="53">
        <f t="shared" si="22"/>
        <v>30</v>
      </c>
      <c r="R155" s="92">
        <f t="shared" si="23"/>
        <v>30</v>
      </c>
      <c r="S155" s="52"/>
      <c r="T155" s="52"/>
      <c r="U155" s="53">
        <f t="shared" si="18"/>
        <v>30</v>
      </c>
      <c r="V155" s="53">
        <f t="shared" si="18"/>
        <v>30</v>
      </c>
      <c r="W155" s="53"/>
      <c r="X155" s="53"/>
      <c r="Y155" s="53">
        <f t="shared" si="32"/>
        <v>30</v>
      </c>
      <c r="Z155" s="53">
        <f t="shared" si="33"/>
        <v>30</v>
      </c>
    </row>
    <row r="156" spans="1:26" x14ac:dyDescent="0.2">
      <c r="A156" s="54" t="s">
        <v>156</v>
      </c>
      <c r="B156" s="55">
        <v>63</v>
      </c>
      <c r="C156" s="45">
        <v>412</v>
      </c>
      <c r="D156" s="56" t="s">
        <v>206</v>
      </c>
      <c r="E156" s="57" t="s">
        <v>3</v>
      </c>
      <c r="F156" s="56" t="s">
        <v>2</v>
      </c>
      <c r="G156" s="58" t="s">
        <v>275</v>
      </c>
      <c r="H156" s="49">
        <v>610</v>
      </c>
      <c r="I156" s="59">
        <v>30</v>
      </c>
      <c r="J156" s="50">
        <v>30</v>
      </c>
      <c r="K156" s="59"/>
      <c r="L156" s="50"/>
      <c r="M156" s="59">
        <f t="shared" si="24"/>
        <v>30</v>
      </c>
      <c r="N156" s="51">
        <f t="shared" si="25"/>
        <v>30</v>
      </c>
      <c r="O156" s="52"/>
      <c r="P156" s="52"/>
      <c r="Q156" s="53">
        <f t="shared" si="22"/>
        <v>30</v>
      </c>
      <c r="R156" s="92">
        <f t="shared" si="23"/>
        <v>30</v>
      </c>
      <c r="S156" s="52"/>
      <c r="T156" s="52"/>
      <c r="U156" s="53">
        <f t="shared" si="18"/>
        <v>30</v>
      </c>
      <c r="V156" s="53">
        <f t="shared" si="18"/>
        <v>30</v>
      </c>
      <c r="W156" s="53"/>
      <c r="X156" s="53"/>
      <c r="Y156" s="53">
        <f t="shared" si="32"/>
        <v>30</v>
      </c>
      <c r="Z156" s="53">
        <f t="shared" si="33"/>
        <v>30</v>
      </c>
    </row>
    <row r="157" spans="1:26" x14ac:dyDescent="0.2">
      <c r="A157" s="54" t="s">
        <v>58</v>
      </c>
      <c r="B157" s="55">
        <v>63</v>
      </c>
      <c r="C157" s="45">
        <v>700</v>
      </c>
      <c r="D157" s="56" t="s">
        <v>7</v>
      </c>
      <c r="E157" s="57" t="s">
        <v>7</v>
      </c>
      <c r="F157" s="56" t="s">
        <v>7</v>
      </c>
      <c r="G157" s="58" t="s">
        <v>7</v>
      </c>
      <c r="H157" s="49" t="s">
        <v>7</v>
      </c>
      <c r="I157" s="59">
        <f>I158</f>
        <v>21662.9</v>
      </c>
      <c r="J157" s="50">
        <f>J158</f>
        <v>21662.9</v>
      </c>
      <c r="K157" s="59"/>
      <c r="L157" s="50"/>
      <c r="M157" s="59">
        <f t="shared" si="24"/>
        <v>21662.9</v>
      </c>
      <c r="N157" s="51">
        <f t="shared" si="25"/>
        <v>21662.9</v>
      </c>
      <c r="O157" s="52"/>
      <c r="P157" s="52"/>
      <c r="Q157" s="53">
        <f t="shared" si="22"/>
        <v>21662.9</v>
      </c>
      <c r="R157" s="92">
        <f t="shared" si="23"/>
        <v>21662.9</v>
      </c>
      <c r="S157" s="52"/>
      <c r="T157" s="52"/>
      <c r="U157" s="53">
        <f t="shared" si="18"/>
        <v>21662.9</v>
      </c>
      <c r="V157" s="53">
        <f t="shared" si="18"/>
        <v>21662.9</v>
      </c>
      <c r="W157" s="53"/>
      <c r="X157" s="53"/>
      <c r="Y157" s="53">
        <f t="shared" si="32"/>
        <v>21662.9</v>
      </c>
      <c r="Z157" s="53">
        <f t="shared" si="33"/>
        <v>21662.9</v>
      </c>
    </row>
    <row r="158" spans="1:26" x14ac:dyDescent="0.2">
      <c r="A158" s="54" t="s">
        <v>190</v>
      </c>
      <c r="B158" s="55">
        <v>63</v>
      </c>
      <c r="C158" s="45">
        <v>703</v>
      </c>
      <c r="D158" s="56"/>
      <c r="E158" s="57"/>
      <c r="F158" s="56"/>
      <c r="G158" s="58"/>
      <c r="H158" s="49"/>
      <c r="I158" s="59">
        <f>I159</f>
        <v>21662.9</v>
      </c>
      <c r="J158" s="50">
        <f>J159</f>
        <v>21662.9</v>
      </c>
      <c r="K158" s="59"/>
      <c r="L158" s="50"/>
      <c r="M158" s="59">
        <f t="shared" si="24"/>
        <v>21662.9</v>
      </c>
      <c r="N158" s="51">
        <f t="shared" si="25"/>
        <v>21662.9</v>
      </c>
      <c r="O158" s="52"/>
      <c r="P158" s="52"/>
      <c r="Q158" s="53">
        <f t="shared" si="22"/>
        <v>21662.9</v>
      </c>
      <c r="R158" s="92">
        <f t="shared" si="23"/>
        <v>21662.9</v>
      </c>
      <c r="S158" s="52"/>
      <c r="T158" s="52"/>
      <c r="U158" s="53">
        <f t="shared" si="18"/>
        <v>21662.9</v>
      </c>
      <c r="V158" s="53">
        <f t="shared" si="18"/>
        <v>21662.9</v>
      </c>
      <c r="W158" s="53"/>
      <c r="X158" s="53"/>
      <c r="Y158" s="53">
        <f t="shared" si="32"/>
        <v>21662.9</v>
      </c>
      <c r="Z158" s="53">
        <f t="shared" si="33"/>
        <v>21662.9</v>
      </c>
    </row>
    <row r="159" spans="1:26" ht="56.25" x14ac:dyDescent="0.2">
      <c r="A159" s="54" t="s">
        <v>318</v>
      </c>
      <c r="B159" s="55">
        <v>63</v>
      </c>
      <c r="C159" s="45">
        <v>703</v>
      </c>
      <c r="D159" s="56" t="s">
        <v>155</v>
      </c>
      <c r="E159" s="57" t="s">
        <v>3</v>
      </c>
      <c r="F159" s="56" t="s">
        <v>2</v>
      </c>
      <c r="G159" s="58" t="s">
        <v>9</v>
      </c>
      <c r="H159" s="49" t="s">
        <v>7</v>
      </c>
      <c r="I159" s="59">
        <f>I160+I163+I166+I169</f>
        <v>21662.9</v>
      </c>
      <c r="J159" s="50">
        <f>J160+J163+J166+J169</f>
        <v>21662.9</v>
      </c>
      <c r="K159" s="59"/>
      <c r="L159" s="50"/>
      <c r="M159" s="59">
        <f t="shared" si="24"/>
        <v>21662.9</v>
      </c>
      <c r="N159" s="51">
        <f t="shared" si="25"/>
        <v>21662.9</v>
      </c>
      <c r="O159" s="52"/>
      <c r="P159" s="52"/>
      <c r="Q159" s="53">
        <f t="shared" si="22"/>
        <v>21662.9</v>
      </c>
      <c r="R159" s="92">
        <f t="shared" si="23"/>
        <v>21662.9</v>
      </c>
      <c r="S159" s="52"/>
      <c r="T159" s="52"/>
      <c r="U159" s="53">
        <f t="shared" ref="U159:V225" si="34">Q159+S159</f>
        <v>21662.9</v>
      </c>
      <c r="V159" s="53">
        <f t="shared" si="34"/>
        <v>21662.9</v>
      </c>
      <c r="W159" s="53"/>
      <c r="X159" s="53"/>
      <c r="Y159" s="53">
        <f t="shared" si="32"/>
        <v>21662.9</v>
      </c>
      <c r="Z159" s="53">
        <f t="shared" si="33"/>
        <v>21662.9</v>
      </c>
    </row>
    <row r="160" spans="1:26" ht="67.5" x14ac:dyDescent="0.2">
      <c r="A160" s="54" t="s">
        <v>189</v>
      </c>
      <c r="B160" s="55">
        <v>63</v>
      </c>
      <c r="C160" s="45">
        <v>703</v>
      </c>
      <c r="D160" s="56" t="s">
        <v>155</v>
      </c>
      <c r="E160" s="57" t="s">
        <v>3</v>
      </c>
      <c r="F160" s="56" t="s">
        <v>2</v>
      </c>
      <c r="G160" s="58" t="s">
        <v>188</v>
      </c>
      <c r="H160" s="49" t="s">
        <v>7</v>
      </c>
      <c r="I160" s="59">
        <f>I161</f>
        <v>729.1</v>
      </c>
      <c r="J160" s="50">
        <f>J161</f>
        <v>729.1</v>
      </c>
      <c r="K160" s="59"/>
      <c r="L160" s="50"/>
      <c r="M160" s="59">
        <f t="shared" si="24"/>
        <v>729.1</v>
      </c>
      <c r="N160" s="51">
        <f t="shared" si="25"/>
        <v>729.1</v>
      </c>
      <c r="O160" s="52"/>
      <c r="P160" s="52"/>
      <c r="Q160" s="53">
        <f t="shared" si="22"/>
        <v>729.1</v>
      </c>
      <c r="R160" s="92">
        <f t="shared" si="23"/>
        <v>729.1</v>
      </c>
      <c r="S160" s="52"/>
      <c r="T160" s="52"/>
      <c r="U160" s="53">
        <f t="shared" si="34"/>
        <v>729.1</v>
      </c>
      <c r="V160" s="53">
        <f t="shared" si="34"/>
        <v>729.1</v>
      </c>
      <c r="W160" s="53"/>
      <c r="X160" s="53"/>
      <c r="Y160" s="53">
        <f t="shared" si="32"/>
        <v>729.1</v>
      </c>
      <c r="Z160" s="53">
        <f t="shared" si="33"/>
        <v>729.1</v>
      </c>
    </row>
    <row r="161" spans="1:26" ht="22.5" x14ac:dyDescent="0.2">
      <c r="A161" s="54" t="s">
        <v>79</v>
      </c>
      <c r="B161" s="55">
        <v>63</v>
      </c>
      <c r="C161" s="45">
        <v>703</v>
      </c>
      <c r="D161" s="56" t="s">
        <v>155</v>
      </c>
      <c r="E161" s="57" t="s">
        <v>3</v>
      </c>
      <c r="F161" s="56" t="s">
        <v>2</v>
      </c>
      <c r="G161" s="58" t="s">
        <v>188</v>
      </c>
      <c r="H161" s="49">
        <v>600</v>
      </c>
      <c r="I161" s="59">
        <f>I162</f>
        <v>729.1</v>
      </c>
      <c r="J161" s="50">
        <f>J162</f>
        <v>729.1</v>
      </c>
      <c r="K161" s="59"/>
      <c r="L161" s="50"/>
      <c r="M161" s="59">
        <f t="shared" si="24"/>
        <v>729.1</v>
      </c>
      <c r="N161" s="51">
        <f t="shared" si="25"/>
        <v>729.1</v>
      </c>
      <c r="O161" s="52"/>
      <c r="P161" s="52"/>
      <c r="Q161" s="53">
        <f t="shared" si="22"/>
        <v>729.1</v>
      </c>
      <c r="R161" s="92">
        <f t="shared" si="23"/>
        <v>729.1</v>
      </c>
      <c r="S161" s="52"/>
      <c r="T161" s="52"/>
      <c r="U161" s="53">
        <f t="shared" si="34"/>
        <v>729.1</v>
      </c>
      <c r="V161" s="53">
        <f t="shared" si="34"/>
        <v>729.1</v>
      </c>
      <c r="W161" s="53"/>
      <c r="X161" s="53"/>
      <c r="Y161" s="53">
        <f t="shared" si="32"/>
        <v>729.1</v>
      </c>
      <c r="Z161" s="53">
        <f t="shared" si="33"/>
        <v>729.1</v>
      </c>
    </row>
    <row r="162" spans="1:26" x14ac:dyDescent="0.2">
      <c r="A162" s="54" t="s">
        <v>156</v>
      </c>
      <c r="B162" s="55">
        <v>63</v>
      </c>
      <c r="C162" s="45">
        <v>703</v>
      </c>
      <c r="D162" s="56" t="s">
        <v>155</v>
      </c>
      <c r="E162" s="57" t="s">
        <v>3</v>
      </c>
      <c r="F162" s="56" t="s">
        <v>2</v>
      </c>
      <c r="G162" s="58" t="s">
        <v>188</v>
      </c>
      <c r="H162" s="49">
        <v>610</v>
      </c>
      <c r="I162" s="59">
        <v>729.1</v>
      </c>
      <c r="J162" s="50">
        <v>729.1</v>
      </c>
      <c r="K162" s="59"/>
      <c r="L162" s="50"/>
      <c r="M162" s="59">
        <f t="shared" si="24"/>
        <v>729.1</v>
      </c>
      <c r="N162" s="51">
        <f t="shared" si="25"/>
        <v>729.1</v>
      </c>
      <c r="O162" s="52"/>
      <c r="P162" s="52"/>
      <c r="Q162" s="53">
        <f t="shared" si="22"/>
        <v>729.1</v>
      </c>
      <c r="R162" s="92">
        <f t="shared" si="23"/>
        <v>729.1</v>
      </c>
      <c r="S162" s="52"/>
      <c r="T162" s="52"/>
      <c r="U162" s="53">
        <f t="shared" si="34"/>
        <v>729.1</v>
      </c>
      <c r="V162" s="53">
        <f t="shared" si="34"/>
        <v>729.1</v>
      </c>
      <c r="W162" s="53"/>
      <c r="X162" s="53"/>
      <c r="Y162" s="53">
        <f t="shared" si="32"/>
        <v>729.1</v>
      </c>
      <c r="Z162" s="53">
        <f t="shared" si="33"/>
        <v>729.1</v>
      </c>
    </row>
    <row r="163" spans="1:26" ht="22.5" x14ac:dyDescent="0.2">
      <c r="A163" s="54" t="s">
        <v>187</v>
      </c>
      <c r="B163" s="55">
        <v>63</v>
      </c>
      <c r="C163" s="45">
        <v>703</v>
      </c>
      <c r="D163" s="56" t="s">
        <v>155</v>
      </c>
      <c r="E163" s="57" t="s">
        <v>3</v>
      </c>
      <c r="F163" s="56" t="s">
        <v>2</v>
      </c>
      <c r="G163" s="58" t="s">
        <v>186</v>
      </c>
      <c r="H163" s="49" t="s">
        <v>7</v>
      </c>
      <c r="I163" s="59">
        <f>I164</f>
        <v>363.1</v>
      </c>
      <c r="J163" s="50">
        <f>J164</f>
        <v>363.1</v>
      </c>
      <c r="K163" s="59"/>
      <c r="L163" s="50"/>
      <c r="M163" s="59">
        <f t="shared" si="24"/>
        <v>363.1</v>
      </c>
      <c r="N163" s="51">
        <f t="shared" si="25"/>
        <v>363.1</v>
      </c>
      <c r="O163" s="52"/>
      <c r="P163" s="52"/>
      <c r="Q163" s="53">
        <f t="shared" ref="Q163:Q229" si="35">M163+O163</f>
        <v>363.1</v>
      </c>
      <c r="R163" s="92">
        <f t="shared" ref="R163:R229" si="36">N163+P163</f>
        <v>363.1</v>
      </c>
      <c r="S163" s="52"/>
      <c r="T163" s="52"/>
      <c r="U163" s="53">
        <f t="shared" si="34"/>
        <v>363.1</v>
      </c>
      <c r="V163" s="53">
        <f t="shared" si="34"/>
        <v>363.1</v>
      </c>
      <c r="W163" s="53"/>
      <c r="X163" s="53"/>
      <c r="Y163" s="53">
        <f t="shared" si="32"/>
        <v>363.1</v>
      </c>
      <c r="Z163" s="53">
        <f t="shared" si="33"/>
        <v>363.1</v>
      </c>
    </row>
    <row r="164" spans="1:26" ht="22.5" x14ac:dyDescent="0.2">
      <c r="A164" s="54" t="s">
        <v>79</v>
      </c>
      <c r="B164" s="55">
        <v>63</v>
      </c>
      <c r="C164" s="45">
        <v>703</v>
      </c>
      <c r="D164" s="56" t="s">
        <v>155</v>
      </c>
      <c r="E164" s="57" t="s">
        <v>3</v>
      </c>
      <c r="F164" s="56" t="s">
        <v>2</v>
      </c>
      <c r="G164" s="58" t="s">
        <v>186</v>
      </c>
      <c r="H164" s="49">
        <v>600</v>
      </c>
      <c r="I164" s="59">
        <f>I165</f>
        <v>363.1</v>
      </c>
      <c r="J164" s="50">
        <f>J165</f>
        <v>363.1</v>
      </c>
      <c r="K164" s="59"/>
      <c r="L164" s="50"/>
      <c r="M164" s="59">
        <f t="shared" si="24"/>
        <v>363.1</v>
      </c>
      <c r="N164" s="51">
        <f t="shared" si="25"/>
        <v>363.1</v>
      </c>
      <c r="O164" s="52"/>
      <c r="P164" s="52"/>
      <c r="Q164" s="53">
        <f t="shared" si="35"/>
        <v>363.1</v>
      </c>
      <c r="R164" s="92">
        <f t="shared" si="36"/>
        <v>363.1</v>
      </c>
      <c r="S164" s="52"/>
      <c r="T164" s="52"/>
      <c r="U164" s="53">
        <f t="shared" si="34"/>
        <v>363.1</v>
      </c>
      <c r="V164" s="53">
        <f t="shared" si="34"/>
        <v>363.1</v>
      </c>
      <c r="W164" s="53"/>
      <c r="X164" s="53"/>
      <c r="Y164" s="53">
        <f t="shared" si="32"/>
        <v>363.1</v>
      </c>
      <c r="Z164" s="53">
        <f t="shared" si="33"/>
        <v>363.1</v>
      </c>
    </row>
    <row r="165" spans="1:26" x14ac:dyDescent="0.2">
      <c r="A165" s="54" t="s">
        <v>156</v>
      </c>
      <c r="B165" s="55">
        <v>63</v>
      </c>
      <c r="C165" s="45">
        <v>703</v>
      </c>
      <c r="D165" s="56" t="s">
        <v>155</v>
      </c>
      <c r="E165" s="57" t="s">
        <v>3</v>
      </c>
      <c r="F165" s="56" t="s">
        <v>2</v>
      </c>
      <c r="G165" s="58" t="s">
        <v>186</v>
      </c>
      <c r="H165" s="49">
        <v>610</v>
      </c>
      <c r="I165" s="59">
        <v>363.1</v>
      </c>
      <c r="J165" s="50">
        <v>363.1</v>
      </c>
      <c r="K165" s="59"/>
      <c r="L165" s="50"/>
      <c r="M165" s="59">
        <f t="shared" si="24"/>
        <v>363.1</v>
      </c>
      <c r="N165" s="51">
        <f t="shared" si="25"/>
        <v>363.1</v>
      </c>
      <c r="O165" s="52"/>
      <c r="P165" s="52"/>
      <c r="Q165" s="53">
        <f t="shared" si="35"/>
        <v>363.1</v>
      </c>
      <c r="R165" s="92">
        <f t="shared" si="36"/>
        <v>363.1</v>
      </c>
      <c r="S165" s="52"/>
      <c r="T165" s="52"/>
      <c r="U165" s="53">
        <f t="shared" si="34"/>
        <v>363.1</v>
      </c>
      <c r="V165" s="53">
        <f t="shared" si="34"/>
        <v>363.1</v>
      </c>
      <c r="W165" s="53"/>
      <c r="X165" s="53"/>
      <c r="Y165" s="53">
        <f t="shared" si="32"/>
        <v>363.1</v>
      </c>
      <c r="Z165" s="53">
        <f t="shared" si="33"/>
        <v>363.1</v>
      </c>
    </row>
    <row r="166" spans="1:26" x14ac:dyDescent="0.2">
      <c r="A166" s="54" t="s">
        <v>185</v>
      </c>
      <c r="B166" s="55">
        <v>63</v>
      </c>
      <c r="C166" s="45">
        <v>703</v>
      </c>
      <c r="D166" s="56" t="s">
        <v>155</v>
      </c>
      <c r="E166" s="57" t="s">
        <v>3</v>
      </c>
      <c r="F166" s="56" t="s">
        <v>2</v>
      </c>
      <c r="G166" s="58" t="s">
        <v>184</v>
      </c>
      <c r="H166" s="49" t="s">
        <v>7</v>
      </c>
      <c r="I166" s="59">
        <f>I167</f>
        <v>12</v>
      </c>
      <c r="J166" s="50">
        <f>J167</f>
        <v>12</v>
      </c>
      <c r="K166" s="59"/>
      <c r="L166" s="50"/>
      <c r="M166" s="59">
        <f t="shared" si="24"/>
        <v>12</v>
      </c>
      <c r="N166" s="51">
        <f t="shared" si="25"/>
        <v>12</v>
      </c>
      <c r="O166" s="52"/>
      <c r="P166" s="52"/>
      <c r="Q166" s="53">
        <f t="shared" si="35"/>
        <v>12</v>
      </c>
      <c r="R166" s="92">
        <f t="shared" si="36"/>
        <v>12</v>
      </c>
      <c r="S166" s="52"/>
      <c r="T166" s="52"/>
      <c r="U166" s="53">
        <f t="shared" si="34"/>
        <v>12</v>
      </c>
      <c r="V166" s="53">
        <f t="shared" si="34"/>
        <v>12</v>
      </c>
      <c r="W166" s="53"/>
      <c r="X166" s="53"/>
      <c r="Y166" s="53">
        <f t="shared" si="32"/>
        <v>12</v>
      </c>
      <c r="Z166" s="53">
        <f t="shared" si="33"/>
        <v>12</v>
      </c>
    </row>
    <row r="167" spans="1:26" ht="22.5" x14ac:dyDescent="0.2">
      <c r="A167" s="54" t="s">
        <v>79</v>
      </c>
      <c r="B167" s="55">
        <v>63</v>
      </c>
      <c r="C167" s="45">
        <v>703</v>
      </c>
      <c r="D167" s="56" t="s">
        <v>155</v>
      </c>
      <c r="E167" s="57" t="s">
        <v>3</v>
      </c>
      <c r="F167" s="56" t="s">
        <v>2</v>
      </c>
      <c r="G167" s="58" t="s">
        <v>184</v>
      </c>
      <c r="H167" s="49">
        <v>600</v>
      </c>
      <c r="I167" s="59">
        <f>I168</f>
        <v>12</v>
      </c>
      <c r="J167" s="50">
        <f>J168</f>
        <v>12</v>
      </c>
      <c r="K167" s="59"/>
      <c r="L167" s="50"/>
      <c r="M167" s="59">
        <f t="shared" si="24"/>
        <v>12</v>
      </c>
      <c r="N167" s="51">
        <f t="shared" si="25"/>
        <v>12</v>
      </c>
      <c r="O167" s="52"/>
      <c r="P167" s="52"/>
      <c r="Q167" s="53">
        <f t="shared" si="35"/>
        <v>12</v>
      </c>
      <c r="R167" s="92">
        <f t="shared" si="36"/>
        <v>12</v>
      </c>
      <c r="S167" s="52"/>
      <c r="T167" s="52"/>
      <c r="U167" s="53">
        <f t="shared" si="34"/>
        <v>12</v>
      </c>
      <c r="V167" s="53">
        <f t="shared" si="34"/>
        <v>12</v>
      </c>
      <c r="W167" s="53"/>
      <c r="X167" s="53"/>
      <c r="Y167" s="53">
        <f t="shared" si="32"/>
        <v>12</v>
      </c>
      <c r="Z167" s="53">
        <f t="shared" si="33"/>
        <v>12</v>
      </c>
    </row>
    <row r="168" spans="1:26" x14ac:dyDescent="0.2">
      <c r="A168" s="54" t="s">
        <v>156</v>
      </c>
      <c r="B168" s="55">
        <v>63</v>
      </c>
      <c r="C168" s="45">
        <v>703</v>
      </c>
      <c r="D168" s="56" t="s">
        <v>155</v>
      </c>
      <c r="E168" s="57" t="s">
        <v>3</v>
      </c>
      <c r="F168" s="56" t="s">
        <v>2</v>
      </c>
      <c r="G168" s="58" t="s">
        <v>184</v>
      </c>
      <c r="H168" s="49">
        <v>610</v>
      </c>
      <c r="I168" s="59">
        <v>12</v>
      </c>
      <c r="J168" s="50">
        <v>12</v>
      </c>
      <c r="K168" s="59"/>
      <c r="L168" s="50"/>
      <c r="M168" s="59">
        <f t="shared" ref="M168:M234" si="37">I168+K168</f>
        <v>12</v>
      </c>
      <c r="N168" s="51">
        <f t="shared" ref="N168:N234" si="38">J168+L168</f>
        <v>12</v>
      </c>
      <c r="O168" s="52"/>
      <c r="P168" s="52"/>
      <c r="Q168" s="53">
        <f t="shared" si="35"/>
        <v>12</v>
      </c>
      <c r="R168" s="92">
        <f t="shared" si="36"/>
        <v>12</v>
      </c>
      <c r="S168" s="52"/>
      <c r="T168" s="52"/>
      <c r="U168" s="53">
        <f t="shared" si="34"/>
        <v>12</v>
      </c>
      <c r="V168" s="53">
        <f t="shared" si="34"/>
        <v>12</v>
      </c>
      <c r="W168" s="53"/>
      <c r="X168" s="53"/>
      <c r="Y168" s="53">
        <f t="shared" si="32"/>
        <v>12</v>
      </c>
      <c r="Z168" s="53">
        <f t="shared" si="33"/>
        <v>12</v>
      </c>
    </row>
    <row r="169" spans="1:26" ht="56.25" x14ac:dyDescent="0.2">
      <c r="A169" s="54" t="s">
        <v>183</v>
      </c>
      <c r="B169" s="55">
        <v>63</v>
      </c>
      <c r="C169" s="45">
        <v>703</v>
      </c>
      <c r="D169" s="56" t="s">
        <v>155</v>
      </c>
      <c r="E169" s="57" t="s">
        <v>3</v>
      </c>
      <c r="F169" s="56" t="s">
        <v>2</v>
      </c>
      <c r="G169" s="58" t="s">
        <v>182</v>
      </c>
      <c r="H169" s="49" t="s">
        <v>7</v>
      </c>
      <c r="I169" s="59">
        <f>I170</f>
        <v>20558.7</v>
      </c>
      <c r="J169" s="50">
        <f>J170</f>
        <v>20558.7</v>
      </c>
      <c r="K169" s="59"/>
      <c r="L169" s="50"/>
      <c r="M169" s="59">
        <f t="shared" si="37"/>
        <v>20558.7</v>
      </c>
      <c r="N169" s="51">
        <f t="shared" si="38"/>
        <v>20558.7</v>
      </c>
      <c r="O169" s="52"/>
      <c r="P169" s="52"/>
      <c r="Q169" s="53">
        <f t="shared" si="35"/>
        <v>20558.7</v>
      </c>
      <c r="R169" s="92">
        <f t="shared" si="36"/>
        <v>20558.7</v>
      </c>
      <c r="S169" s="52"/>
      <c r="T169" s="52"/>
      <c r="U169" s="53">
        <f t="shared" si="34"/>
        <v>20558.7</v>
      </c>
      <c r="V169" s="53">
        <f t="shared" si="34"/>
        <v>20558.7</v>
      </c>
      <c r="W169" s="53"/>
      <c r="X169" s="53"/>
      <c r="Y169" s="53">
        <f t="shared" si="32"/>
        <v>20558.7</v>
      </c>
      <c r="Z169" s="53">
        <f t="shared" si="33"/>
        <v>20558.7</v>
      </c>
    </row>
    <row r="170" spans="1:26" ht="22.5" x14ac:dyDescent="0.2">
      <c r="A170" s="54" t="s">
        <v>79</v>
      </c>
      <c r="B170" s="55">
        <v>63</v>
      </c>
      <c r="C170" s="45">
        <v>703</v>
      </c>
      <c r="D170" s="56" t="s">
        <v>155</v>
      </c>
      <c r="E170" s="57" t="s">
        <v>3</v>
      </c>
      <c r="F170" s="56" t="s">
        <v>2</v>
      </c>
      <c r="G170" s="58" t="s">
        <v>182</v>
      </c>
      <c r="H170" s="49">
        <v>600</v>
      </c>
      <c r="I170" s="59">
        <f>I171</f>
        <v>20558.7</v>
      </c>
      <c r="J170" s="50">
        <f>J171</f>
        <v>20558.7</v>
      </c>
      <c r="K170" s="59"/>
      <c r="L170" s="50"/>
      <c r="M170" s="59">
        <f t="shared" si="37"/>
        <v>20558.7</v>
      </c>
      <c r="N170" s="51">
        <f t="shared" si="38"/>
        <v>20558.7</v>
      </c>
      <c r="O170" s="52"/>
      <c r="P170" s="52"/>
      <c r="Q170" s="53">
        <f t="shared" si="35"/>
        <v>20558.7</v>
      </c>
      <c r="R170" s="92">
        <f t="shared" si="36"/>
        <v>20558.7</v>
      </c>
      <c r="S170" s="52"/>
      <c r="T170" s="52"/>
      <c r="U170" s="53">
        <f t="shared" si="34"/>
        <v>20558.7</v>
      </c>
      <c r="V170" s="53">
        <f t="shared" si="34"/>
        <v>20558.7</v>
      </c>
      <c r="W170" s="53"/>
      <c r="X170" s="53"/>
      <c r="Y170" s="53">
        <f t="shared" si="32"/>
        <v>20558.7</v>
      </c>
      <c r="Z170" s="53">
        <f t="shared" si="33"/>
        <v>20558.7</v>
      </c>
    </row>
    <row r="171" spans="1:26" x14ac:dyDescent="0.2">
      <c r="A171" s="54" t="s">
        <v>156</v>
      </c>
      <c r="B171" s="55">
        <v>63</v>
      </c>
      <c r="C171" s="45">
        <v>703</v>
      </c>
      <c r="D171" s="56" t="s">
        <v>155</v>
      </c>
      <c r="E171" s="57" t="s">
        <v>3</v>
      </c>
      <c r="F171" s="56" t="s">
        <v>2</v>
      </c>
      <c r="G171" s="58" t="s">
        <v>182</v>
      </c>
      <c r="H171" s="49">
        <v>610</v>
      </c>
      <c r="I171" s="59">
        <v>20558.7</v>
      </c>
      <c r="J171" s="50">
        <v>20558.7</v>
      </c>
      <c r="K171" s="59"/>
      <c r="L171" s="50"/>
      <c r="M171" s="59">
        <f t="shared" si="37"/>
        <v>20558.7</v>
      </c>
      <c r="N171" s="51">
        <f t="shared" si="38"/>
        <v>20558.7</v>
      </c>
      <c r="O171" s="52"/>
      <c r="P171" s="52"/>
      <c r="Q171" s="53">
        <f t="shared" si="35"/>
        <v>20558.7</v>
      </c>
      <c r="R171" s="92">
        <f t="shared" si="36"/>
        <v>20558.7</v>
      </c>
      <c r="S171" s="52"/>
      <c r="T171" s="52"/>
      <c r="U171" s="53">
        <f t="shared" si="34"/>
        <v>20558.7</v>
      </c>
      <c r="V171" s="53">
        <f t="shared" si="34"/>
        <v>20558.7</v>
      </c>
      <c r="W171" s="53"/>
      <c r="X171" s="53"/>
      <c r="Y171" s="53">
        <f t="shared" si="32"/>
        <v>20558.7</v>
      </c>
      <c r="Z171" s="53">
        <f t="shared" si="33"/>
        <v>20558.7</v>
      </c>
    </row>
    <row r="172" spans="1:26" x14ac:dyDescent="0.2">
      <c r="A172" s="43" t="s">
        <v>221</v>
      </c>
      <c r="B172" s="44">
        <v>63</v>
      </c>
      <c r="C172" s="45">
        <v>800</v>
      </c>
      <c r="D172" s="46" t="s">
        <v>7</v>
      </c>
      <c r="E172" s="47" t="s">
        <v>7</v>
      </c>
      <c r="F172" s="46" t="s">
        <v>7</v>
      </c>
      <c r="G172" s="48" t="s">
        <v>7</v>
      </c>
      <c r="H172" s="49" t="s">
        <v>7</v>
      </c>
      <c r="I172" s="50">
        <f>I173+I215</f>
        <v>108398.9</v>
      </c>
      <c r="J172" s="50">
        <f>J173+J215</f>
        <v>107593.60000000001</v>
      </c>
      <c r="K172" s="50"/>
      <c r="L172" s="50"/>
      <c r="M172" s="50">
        <f t="shared" si="37"/>
        <v>108398.9</v>
      </c>
      <c r="N172" s="51">
        <f t="shared" si="38"/>
        <v>107593.60000000001</v>
      </c>
      <c r="O172" s="52"/>
      <c r="P172" s="52"/>
      <c r="Q172" s="53">
        <f t="shared" si="35"/>
        <v>108398.9</v>
      </c>
      <c r="R172" s="92">
        <f t="shared" si="36"/>
        <v>107593.60000000001</v>
      </c>
      <c r="S172" s="73">
        <f>S173</f>
        <v>0</v>
      </c>
      <c r="T172" s="73">
        <f>T173</f>
        <v>0</v>
      </c>
      <c r="U172" s="53">
        <f t="shared" si="34"/>
        <v>108398.9</v>
      </c>
      <c r="V172" s="53">
        <f t="shared" si="34"/>
        <v>107593.60000000001</v>
      </c>
      <c r="W172" s="53"/>
      <c r="X172" s="53"/>
      <c r="Y172" s="53">
        <f t="shared" si="32"/>
        <v>108398.9</v>
      </c>
      <c r="Z172" s="53">
        <f t="shared" si="33"/>
        <v>107593.60000000001</v>
      </c>
    </row>
    <row r="173" spans="1:26" x14ac:dyDescent="0.2">
      <c r="A173" s="43" t="s">
        <v>220</v>
      </c>
      <c r="B173" s="44">
        <v>63</v>
      </c>
      <c r="C173" s="45">
        <v>801</v>
      </c>
      <c r="D173" s="46" t="s">
        <v>7</v>
      </c>
      <c r="E173" s="47" t="s">
        <v>7</v>
      </c>
      <c r="F173" s="46" t="s">
        <v>7</v>
      </c>
      <c r="G173" s="48" t="s">
        <v>7</v>
      </c>
      <c r="H173" s="49" t="s">
        <v>7</v>
      </c>
      <c r="I173" s="50">
        <f>I174+I178</f>
        <v>106488.5</v>
      </c>
      <c r="J173" s="50">
        <f>J174+J178</f>
        <v>105683.20000000001</v>
      </c>
      <c r="K173" s="50"/>
      <c r="L173" s="50"/>
      <c r="M173" s="50">
        <f t="shared" si="37"/>
        <v>106488.5</v>
      </c>
      <c r="N173" s="51">
        <f t="shared" si="38"/>
        <v>105683.20000000001</v>
      </c>
      <c r="O173" s="52"/>
      <c r="P173" s="52"/>
      <c r="Q173" s="53">
        <f t="shared" si="35"/>
        <v>106488.5</v>
      </c>
      <c r="R173" s="92">
        <f t="shared" si="36"/>
        <v>105683.20000000001</v>
      </c>
      <c r="S173" s="73">
        <f>S178</f>
        <v>0</v>
      </c>
      <c r="T173" s="73">
        <f>T178</f>
        <v>0</v>
      </c>
      <c r="U173" s="53">
        <f t="shared" si="34"/>
        <v>106488.5</v>
      </c>
      <c r="V173" s="53">
        <f t="shared" si="34"/>
        <v>105683.20000000001</v>
      </c>
      <c r="W173" s="53"/>
      <c r="X173" s="53"/>
      <c r="Y173" s="53">
        <f t="shared" si="32"/>
        <v>106488.5</v>
      </c>
      <c r="Z173" s="53">
        <f t="shared" si="33"/>
        <v>105683.20000000001</v>
      </c>
    </row>
    <row r="174" spans="1:26" ht="56.25" x14ac:dyDescent="0.2">
      <c r="A174" s="43" t="s">
        <v>302</v>
      </c>
      <c r="B174" s="44">
        <v>63</v>
      </c>
      <c r="C174" s="45">
        <v>801</v>
      </c>
      <c r="D174" s="46" t="s">
        <v>175</v>
      </c>
      <c r="E174" s="47" t="s">
        <v>3</v>
      </c>
      <c r="F174" s="46" t="s">
        <v>2</v>
      </c>
      <c r="G174" s="48" t="s">
        <v>9</v>
      </c>
      <c r="H174" s="49" t="s">
        <v>7</v>
      </c>
      <c r="I174" s="50">
        <f t="shared" ref="I174:J176" si="39">I175</f>
        <v>300</v>
      </c>
      <c r="J174" s="50">
        <f t="shared" si="39"/>
        <v>0</v>
      </c>
      <c r="K174" s="50"/>
      <c r="L174" s="50"/>
      <c r="M174" s="50">
        <f t="shared" si="37"/>
        <v>300</v>
      </c>
      <c r="N174" s="51">
        <f t="shared" si="38"/>
        <v>0</v>
      </c>
      <c r="O174" s="52"/>
      <c r="P174" s="52"/>
      <c r="Q174" s="53">
        <f t="shared" si="35"/>
        <v>300</v>
      </c>
      <c r="R174" s="92">
        <f t="shared" si="36"/>
        <v>0</v>
      </c>
      <c r="S174" s="52"/>
      <c r="T174" s="52"/>
      <c r="U174" s="53">
        <f t="shared" si="34"/>
        <v>300</v>
      </c>
      <c r="V174" s="53">
        <f t="shared" si="34"/>
        <v>0</v>
      </c>
      <c r="W174" s="53"/>
      <c r="X174" s="53"/>
      <c r="Y174" s="53">
        <f t="shared" si="32"/>
        <v>300</v>
      </c>
      <c r="Z174" s="53">
        <f t="shared" si="33"/>
        <v>0</v>
      </c>
    </row>
    <row r="175" spans="1:26" ht="22.5" x14ac:dyDescent="0.2">
      <c r="A175" s="43" t="s">
        <v>176</v>
      </c>
      <c r="B175" s="44">
        <v>63</v>
      </c>
      <c r="C175" s="45">
        <v>801</v>
      </c>
      <c r="D175" s="46" t="s">
        <v>175</v>
      </c>
      <c r="E175" s="47" t="s">
        <v>3</v>
      </c>
      <c r="F175" s="46" t="s">
        <v>2</v>
      </c>
      <c r="G175" s="48" t="s">
        <v>174</v>
      </c>
      <c r="H175" s="49" t="s">
        <v>7</v>
      </c>
      <c r="I175" s="50">
        <f t="shared" si="39"/>
        <v>300</v>
      </c>
      <c r="J175" s="50">
        <f t="shared" si="39"/>
        <v>0</v>
      </c>
      <c r="K175" s="50"/>
      <c r="L175" s="50"/>
      <c r="M175" s="50">
        <f t="shared" si="37"/>
        <v>300</v>
      </c>
      <c r="N175" s="51">
        <f t="shared" si="38"/>
        <v>0</v>
      </c>
      <c r="O175" s="52"/>
      <c r="P175" s="52"/>
      <c r="Q175" s="53">
        <f t="shared" si="35"/>
        <v>300</v>
      </c>
      <c r="R175" s="92">
        <f t="shared" si="36"/>
        <v>0</v>
      </c>
      <c r="S175" s="52"/>
      <c r="T175" s="52"/>
      <c r="U175" s="53">
        <f t="shared" si="34"/>
        <v>300</v>
      </c>
      <c r="V175" s="53">
        <f t="shared" si="34"/>
        <v>0</v>
      </c>
      <c r="W175" s="53"/>
      <c r="X175" s="53"/>
      <c r="Y175" s="53">
        <f t="shared" si="32"/>
        <v>300</v>
      </c>
      <c r="Z175" s="53">
        <f t="shared" si="33"/>
        <v>0</v>
      </c>
    </row>
    <row r="176" spans="1:26" ht="22.5" x14ac:dyDescent="0.2">
      <c r="A176" s="43" t="s">
        <v>79</v>
      </c>
      <c r="B176" s="44">
        <v>63</v>
      </c>
      <c r="C176" s="45">
        <v>801</v>
      </c>
      <c r="D176" s="46" t="s">
        <v>175</v>
      </c>
      <c r="E176" s="47" t="s">
        <v>3</v>
      </c>
      <c r="F176" s="46" t="s">
        <v>2</v>
      </c>
      <c r="G176" s="48" t="s">
        <v>174</v>
      </c>
      <c r="H176" s="49">
        <v>600</v>
      </c>
      <c r="I176" s="50">
        <f t="shared" si="39"/>
        <v>300</v>
      </c>
      <c r="J176" s="50">
        <f t="shared" si="39"/>
        <v>0</v>
      </c>
      <c r="K176" s="50"/>
      <c r="L176" s="50"/>
      <c r="M176" s="50">
        <f t="shared" si="37"/>
        <v>300</v>
      </c>
      <c r="N176" s="51">
        <f t="shared" si="38"/>
        <v>0</v>
      </c>
      <c r="O176" s="52"/>
      <c r="P176" s="52"/>
      <c r="Q176" s="53">
        <f t="shared" si="35"/>
        <v>300</v>
      </c>
      <c r="R176" s="92">
        <f t="shared" si="36"/>
        <v>0</v>
      </c>
      <c r="S176" s="52"/>
      <c r="T176" s="52"/>
      <c r="U176" s="53">
        <f t="shared" si="34"/>
        <v>300</v>
      </c>
      <c r="V176" s="53">
        <f t="shared" si="34"/>
        <v>0</v>
      </c>
      <c r="W176" s="53"/>
      <c r="X176" s="53"/>
      <c r="Y176" s="53">
        <f t="shared" si="32"/>
        <v>300</v>
      </c>
      <c r="Z176" s="53">
        <f t="shared" si="33"/>
        <v>0</v>
      </c>
    </row>
    <row r="177" spans="1:26" x14ac:dyDescent="0.2">
      <c r="A177" s="43" t="s">
        <v>156</v>
      </c>
      <c r="B177" s="44">
        <v>63</v>
      </c>
      <c r="C177" s="45">
        <v>801</v>
      </c>
      <c r="D177" s="46" t="s">
        <v>175</v>
      </c>
      <c r="E177" s="47" t="s">
        <v>3</v>
      </c>
      <c r="F177" s="46" t="s">
        <v>2</v>
      </c>
      <c r="G177" s="48" t="s">
        <v>174</v>
      </c>
      <c r="H177" s="49">
        <v>610</v>
      </c>
      <c r="I177" s="50">
        <v>300</v>
      </c>
      <c r="J177" s="50">
        <v>0</v>
      </c>
      <c r="K177" s="50"/>
      <c r="L177" s="50"/>
      <c r="M177" s="50">
        <f t="shared" si="37"/>
        <v>300</v>
      </c>
      <c r="N177" s="51">
        <f t="shared" si="38"/>
        <v>0</v>
      </c>
      <c r="O177" s="52"/>
      <c r="P177" s="52"/>
      <c r="Q177" s="53">
        <f t="shared" si="35"/>
        <v>300</v>
      </c>
      <c r="R177" s="92">
        <f t="shared" si="36"/>
        <v>0</v>
      </c>
      <c r="S177" s="52"/>
      <c r="T177" s="52"/>
      <c r="U177" s="53">
        <f t="shared" si="34"/>
        <v>300</v>
      </c>
      <c r="V177" s="53">
        <f t="shared" si="34"/>
        <v>0</v>
      </c>
      <c r="W177" s="53"/>
      <c r="X177" s="53"/>
      <c r="Y177" s="53">
        <f t="shared" si="32"/>
        <v>300</v>
      </c>
      <c r="Z177" s="53">
        <f t="shared" si="33"/>
        <v>0</v>
      </c>
    </row>
    <row r="178" spans="1:26" ht="45" x14ac:dyDescent="0.2">
      <c r="A178" s="43" t="s">
        <v>319</v>
      </c>
      <c r="B178" s="44">
        <v>63</v>
      </c>
      <c r="C178" s="45">
        <v>801</v>
      </c>
      <c r="D178" s="46" t="s">
        <v>206</v>
      </c>
      <c r="E178" s="47" t="s">
        <v>3</v>
      </c>
      <c r="F178" s="46" t="s">
        <v>2</v>
      </c>
      <c r="G178" s="48" t="s">
        <v>9</v>
      </c>
      <c r="H178" s="49" t="s">
        <v>7</v>
      </c>
      <c r="I178" s="50">
        <f>I179+I182+I185+I188++I194+I197+I200+I203+I209+I212+I191</f>
        <v>106188.5</v>
      </c>
      <c r="J178" s="50">
        <f>J179+J182+J185+J188+J191+J194+J197+J200+J203+J209+J212</f>
        <v>105683.20000000001</v>
      </c>
      <c r="K178" s="50"/>
      <c r="L178" s="50"/>
      <c r="M178" s="50">
        <f t="shared" si="37"/>
        <v>106188.5</v>
      </c>
      <c r="N178" s="51">
        <f t="shared" si="38"/>
        <v>105683.20000000001</v>
      </c>
      <c r="O178" s="52"/>
      <c r="P178" s="52"/>
      <c r="Q178" s="53">
        <f t="shared" si="35"/>
        <v>106188.5</v>
      </c>
      <c r="R178" s="92">
        <f t="shared" si="36"/>
        <v>105683.20000000001</v>
      </c>
      <c r="S178" s="73">
        <f>S179+S182+S206</f>
        <v>0</v>
      </c>
      <c r="T178" s="73">
        <f>T179+T182+T206</f>
        <v>0</v>
      </c>
      <c r="U178" s="53">
        <f t="shared" si="34"/>
        <v>106188.5</v>
      </c>
      <c r="V178" s="53">
        <f t="shared" si="34"/>
        <v>105683.20000000001</v>
      </c>
      <c r="W178" s="53"/>
      <c r="X178" s="53"/>
      <c r="Y178" s="53">
        <f t="shared" si="32"/>
        <v>106188.5</v>
      </c>
      <c r="Z178" s="53">
        <f t="shared" si="33"/>
        <v>105683.20000000001</v>
      </c>
    </row>
    <row r="179" spans="1:26" ht="78.75" x14ac:dyDescent="0.2">
      <c r="A179" s="43" t="s">
        <v>219</v>
      </c>
      <c r="B179" s="44">
        <v>63</v>
      </c>
      <c r="C179" s="45">
        <v>801</v>
      </c>
      <c r="D179" s="46" t="s">
        <v>206</v>
      </c>
      <c r="E179" s="47" t="s">
        <v>3</v>
      </c>
      <c r="F179" s="46" t="s">
        <v>2</v>
      </c>
      <c r="G179" s="48" t="s">
        <v>218</v>
      </c>
      <c r="H179" s="49" t="s">
        <v>7</v>
      </c>
      <c r="I179" s="50">
        <f>I180</f>
        <v>80.099999999999994</v>
      </c>
      <c r="J179" s="50">
        <f>J180</f>
        <v>74.8</v>
      </c>
      <c r="K179" s="50"/>
      <c r="L179" s="50"/>
      <c r="M179" s="50">
        <f t="shared" si="37"/>
        <v>80.099999999999994</v>
      </c>
      <c r="N179" s="51">
        <f t="shared" si="38"/>
        <v>74.8</v>
      </c>
      <c r="O179" s="52"/>
      <c r="P179" s="52"/>
      <c r="Q179" s="53">
        <f t="shared" si="35"/>
        <v>80.099999999999994</v>
      </c>
      <c r="R179" s="92">
        <f t="shared" si="36"/>
        <v>74.8</v>
      </c>
      <c r="S179" s="73">
        <f>S180</f>
        <v>-80.099999999999994</v>
      </c>
      <c r="T179" s="73">
        <f>T180</f>
        <v>-74.8</v>
      </c>
      <c r="U179" s="53">
        <f t="shared" si="34"/>
        <v>0</v>
      </c>
      <c r="V179" s="53">
        <f t="shared" si="34"/>
        <v>0</v>
      </c>
      <c r="W179" s="53"/>
      <c r="X179" s="53"/>
      <c r="Y179" s="53">
        <f t="shared" si="32"/>
        <v>0</v>
      </c>
      <c r="Z179" s="53">
        <f t="shared" si="33"/>
        <v>0</v>
      </c>
    </row>
    <row r="180" spans="1:26" ht="22.5" x14ac:dyDescent="0.2">
      <c r="A180" s="43" t="s">
        <v>79</v>
      </c>
      <c r="B180" s="44">
        <v>63</v>
      </c>
      <c r="C180" s="45">
        <v>801</v>
      </c>
      <c r="D180" s="46" t="s">
        <v>206</v>
      </c>
      <c r="E180" s="47" t="s">
        <v>3</v>
      </c>
      <c r="F180" s="46" t="s">
        <v>2</v>
      </c>
      <c r="G180" s="48" t="s">
        <v>218</v>
      </c>
      <c r="H180" s="49">
        <v>600</v>
      </c>
      <c r="I180" s="50">
        <f>I181</f>
        <v>80.099999999999994</v>
      </c>
      <c r="J180" s="50">
        <f>J181</f>
        <v>74.8</v>
      </c>
      <c r="K180" s="50"/>
      <c r="L180" s="50"/>
      <c r="M180" s="50">
        <f t="shared" si="37"/>
        <v>80.099999999999994</v>
      </c>
      <c r="N180" s="51">
        <f t="shared" si="38"/>
        <v>74.8</v>
      </c>
      <c r="O180" s="52"/>
      <c r="P180" s="52"/>
      <c r="Q180" s="53">
        <f t="shared" si="35"/>
        <v>80.099999999999994</v>
      </c>
      <c r="R180" s="92">
        <f t="shared" si="36"/>
        <v>74.8</v>
      </c>
      <c r="S180" s="73">
        <f>S181</f>
        <v>-80.099999999999994</v>
      </c>
      <c r="T180" s="73">
        <f>T181</f>
        <v>-74.8</v>
      </c>
      <c r="U180" s="53">
        <f t="shared" si="34"/>
        <v>0</v>
      </c>
      <c r="V180" s="53">
        <f t="shared" si="34"/>
        <v>0</v>
      </c>
      <c r="W180" s="53"/>
      <c r="X180" s="53"/>
      <c r="Y180" s="53">
        <f t="shared" si="32"/>
        <v>0</v>
      </c>
      <c r="Z180" s="53">
        <f t="shared" si="33"/>
        <v>0</v>
      </c>
    </row>
    <row r="181" spans="1:26" x14ac:dyDescent="0.2">
      <c r="A181" s="43" t="s">
        <v>156</v>
      </c>
      <c r="B181" s="44">
        <v>63</v>
      </c>
      <c r="C181" s="45">
        <v>801</v>
      </c>
      <c r="D181" s="46" t="s">
        <v>206</v>
      </c>
      <c r="E181" s="47" t="s">
        <v>3</v>
      </c>
      <c r="F181" s="46" t="s">
        <v>2</v>
      </c>
      <c r="G181" s="48" t="s">
        <v>218</v>
      </c>
      <c r="H181" s="49">
        <v>610</v>
      </c>
      <c r="I181" s="50">
        <v>80.099999999999994</v>
      </c>
      <c r="J181" s="50">
        <v>74.8</v>
      </c>
      <c r="K181" s="50"/>
      <c r="L181" s="50"/>
      <c r="M181" s="50">
        <f t="shared" si="37"/>
        <v>80.099999999999994</v>
      </c>
      <c r="N181" s="51">
        <f t="shared" si="38"/>
        <v>74.8</v>
      </c>
      <c r="O181" s="52"/>
      <c r="P181" s="52"/>
      <c r="Q181" s="53">
        <f t="shared" si="35"/>
        <v>80.099999999999994</v>
      </c>
      <c r="R181" s="92">
        <f t="shared" si="36"/>
        <v>74.8</v>
      </c>
      <c r="S181" s="73">
        <v>-80.099999999999994</v>
      </c>
      <c r="T181" s="73">
        <v>-74.8</v>
      </c>
      <c r="U181" s="53">
        <f t="shared" si="34"/>
        <v>0</v>
      </c>
      <c r="V181" s="53">
        <f t="shared" si="34"/>
        <v>0</v>
      </c>
      <c r="W181" s="53"/>
      <c r="X181" s="53"/>
      <c r="Y181" s="53">
        <f t="shared" si="32"/>
        <v>0</v>
      </c>
      <c r="Z181" s="53">
        <f t="shared" si="33"/>
        <v>0</v>
      </c>
    </row>
    <row r="182" spans="1:26" ht="22.5" x14ac:dyDescent="0.2">
      <c r="A182" s="43" t="s">
        <v>187</v>
      </c>
      <c r="B182" s="44">
        <v>63</v>
      </c>
      <c r="C182" s="45">
        <v>801</v>
      </c>
      <c r="D182" s="46" t="s">
        <v>206</v>
      </c>
      <c r="E182" s="47" t="s">
        <v>3</v>
      </c>
      <c r="F182" s="46" t="s">
        <v>2</v>
      </c>
      <c r="G182" s="48" t="s">
        <v>186</v>
      </c>
      <c r="H182" s="49" t="s">
        <v>7</v>
      </c>
      <c r="I182" s="50">
        <f>I183</f>
        <v>2493</v>
      </c>
      <c r="J182" s="50">
        <f>J183</f>
        <v>2493</v>
      </c>
      <c r="K182" s="50"/>
      <c r="L182" s="50"/>
      <c r="M182" s="50">
        <f t="shared" si="37"/>
        <v>2493</v>
      </c>
      <c r="N182" s="51">
        <f t="shared" si="38"/>
        <v>2493</v>
      </c>
      <c r="O182" s="52"/>
      <c r="P182" s="52"/>
      <c r="Q182" s="53">
        <f t="shared" si="35"/>
        <v>2493</v>
      </c>
      <c r="R182" s="92">
        <f t="shared" si="36"/>
        <v>2493</v>
      </c>
      <c r="S182" s="99">
        <f>S183</f>
        <v>-502.8</v>
      </c>
      <c r="T182" s="99">
        <f>T183</f>
        <v>-508.1</v>
      </c>
      <c r="U182" s="53">
        <f t="shared" si="34"/>
        <v>1990.2</v>
      </c>
      <c r="V182" s="53">
        <f t="shared" si="34"/>
        <v>1984.9</v>
      </c>
      <c r="W182" s="53"/>
      <c r="X182" s="53"/>
      <c r="Y182" s="53">
        <f t="shared" si="32"/>
        <v>1990.2</v>
      </c>
      <c r="Z182" s="53">
        <f t="shared" si="33"/>
        <v>1984.9</v>
      </c>
    </row>
    <row r="183" spans="1:26" ht="22.5" x14ac:dyDescent="0.2">
      <c r="A183" s="43" t="s">
        <v>79</v>
      </c>
      <c r="B183" s="44">
        <v>63</v>
      </c>
      <c r="C183" s="45">
        <v>801</v>
      </c>
      <c r="D183" s="46" t="s">
        <v>206</v>
      </c>
      <c r="E183" s="47" t="s">
        <v>3</v>
      </c>
      <c r="F183" s="46" t="s">
        <v>2</v>
      </c>
      <c r="G183" s="48" t="s">
        <v>186</v>
      </c>
      <c r="H183" s="49">
        <v>600</v>
      </c>
      <c r="I183" s="50">
        <f>I184</f>
        <v>2493</v>
      </c>
      <c r="J183" s="50">
        <f>J184</f>
        <v>2493</v>
      </c>
      <c r="K183" s="50"/>
      <c r="L183" s="50"/>
      <c r="M183" s="50">
        <f t="shared" si="37"/>
        <v>2493</v>
      </c>
      <c r="N183" s="51">
        <f t="shared" si="38"/>
        <v>2493</v>
      </c>
      <c r="O183" s="52"/>
      <c r="P183" s="52"/>
      <c r="Q183" s="53">
        <f t="shared" si="35"/>
        <v>2493</v>
      </c>
      <c r="R183" s="92">
        <f t="shared" si="36"/>
        <v>2493</v>
      </c>
      <c r="S183" s="99">
        <f>S184</f>
        <v>-502.8</v>
      </c>
      <c r="T183" s="99">
        <f>T184</f>
        <v>-508.1</v>
      </c>
      <c r="U183" s="53">
        <f t="shared" si="34"/>
        <v>1990.2</v>
      </c>
      <c r="V183" s="53">
        <f t="shared" si="34"/>
        <v>1984.9</v>
      </c>
      <c r="W183" s="53"/>
      <c r="X183" s="53"/>
      <c r="Y183" s="53">
        <f t="shared" si="32"/>
        <v>1990.2</v>
      </c>
      <c r="Z183" s="53">
        <f t="shared" si="33"/>
        <v>1984.9</v>
      </c>
    </row>
    <row r="184" spans="1:26" x14ac:dyDescent="0.2">
      <c r="A184" s="43" t="s">
        <v>156</v>
      </c>
      <c r="B184" s="44">
        <v>63</v>
      </c>
      <c r="C184" s="45">
        <v>801</v>
      </c>
      <c r="D184" s="46" t="s">
        <v>206</v>
      </c>
      <c r="E184" s="47" t="s">
        <v>3</v>
      </c>
      <c r="F184" s="46" t="s">
        <v>2</v>
      </c>
      <c r="G184" s="48" t="s">
        <v>186</v>
      </c>
      <c r="H184" s="49">
        <v>610</v>
      </c>
      <c r="I184" s="50">
        <v>2493</v>
      </c>
      <c r="J184" s="50">
        <v>2493</v>
      </c>
      <c r="K184" s="50"/>
      <c r="L184" s="50"/>
      <c r="M184" s="50">
        <f t="shared" si="37"/>
        <v>2493</v>
      </c>
      <c r="N184" s="51">
        <f t="shared" si="38"/>
        <v>2493</v>
      </c>
      <c r="O184" s="52"/>
      <c r="P184" s="52"/>
      <c r="Q184" s="53">
        <f t="shared" si="35"/>
        <v>2493</v>
      </c>
      <c r="R184" s="92">
        <f t="shared" si="36"/>
        <v>2493</v>
      </c>
      <c r="S184" s="99">
        <v>-502.8</v>
      </c>
      <c r="T184" s="99">
        <v>-508.1</v>
      </c>
      <c r="U184" s="53">
        <f t="shared" si="34"/>
        <v>1990.2</v>
      </c>
      <c r="V184" s="53">
        <f t="shared" si="34"/>
        <v>1984.9</v>
      </c>
      <c r="W184" s="53"/>
      <c r="X184" s="53"/>
      <c r="Y184" s="53">
        <f t="shared" si="32"/>
        <v>1990.2</v>
      </c>
      <c r="Z184" s="53">
        <f t="shared" si="33"/>
        <v>1984.9</v>
      </c>
    </row>
    <row r="185" spans="1:26" x14ac:dyDescent="0.2">
      <c r="A185" s="43" t="s">
        <v>217</v>
      </c>
      <c r="B185" s="44">
        <v>63</v>
      </c>
      <c r="C185" s="45">
        <v>801</v>
      </c>
      <c r="D185" s="46" t="s">
        <v>206</v>
      </c>
      <c r="E185" s="47" t="s">
        <v>3</v>
      </c>
      <c r="F185" s="46" t="s">
        <v>2</v>
      </c>
      <c r="G185" s="48" t="s">
        <v>216</v>
      </c>
      <c r="H185" s="49" t="s">
        <v>7</v>
      </c>
      <c r="I185" s="50">
        <f>I186</f>
        <v>454</v>
      </c>
      <c r="J185" s="50">
        <f>J186</f>
        <v>454</v>
      </c>
      <c r="K185" s="50"/>
      <c r="L185" s="50"/>
      <c r="M185" s="50">
        <f t="shared" si="37"/>
        <v>454</v>
      </c>
      <c r="N185" s="51">
        <f t="shared" si="38"/>
        <v>454</v>
      </c>
      <c r="O185" s="52"/>
      <c r="P185" s="52"/>
      <c r="Q185" s="53">
        <f t="shared" si="35"/>
        <v>454</v>
      </c>
      <c r="R185" s="92">
        <f t="shared" si="36"/>
        <v>454</v>
      </c>
      <c r="S185" s="52"/>
      <c r="T185" s="52"/>
      <c r="U185" s="53">
        <f t="shared" si="34"/>
        <v>454</v>
      </c>
      <c r="V185" s="53">
        <f t="shared" si="34"/>
        <v>454</v>
      </c>
      <c r="W185" s="53"/>
      <c r="X185" s="53"/>
      <c r="Y185" s="53">
        <f t="shared" si="32"/>
        <v>454</v>
      </c>
      <c r="Z185" s="53">
        <f t="shared" si="33"/>
        <v>454</v>
      </c>
    </row>
    <row r="186" spans="1:26" ht="22.5" x14ac:dyDescent="0.2">
      <c r="A186" s="43" t="s">
        <v>79</v>
      </c>
      <c r="B186" s="44">
        <v>63</v>
      </c>
      <c r="C186" s="45">
        <v>801</v>
      </c>
      <c r="D186" s="46" t="s">
        <v>206</v>
      </c>
      <c r="E186" s="47" t="s">
        <v>3</v>
      </c>
      <c r="F186" s="46" t="s">
        <v>2</v>
      </c>
      <c r="G186" s="48" t="s">
        <v>216</v>
      </c>
      <c r="H186" s="49">
        <v>600</v>
      </c>
      <c r="I186" s="50">
        <f>I187</f>
        <v>454</v>
      </c>
      <c r="J186" s="50">
        <f>J187</f>
        <v>454</v>
      </c>
      <c r="K186" s="50"/>
      <c r="L186" s="50"/>
      <c r="M186" s="50">
        <f t="shared" si="37"/>
        <v>454</v>
      </c>
      <c r="N186" s="51">
        <f t="shared" si="38"/>
        <v>454</v>
      </c>
      <c r="O186" s="52"/>
      <c r="P186" s="52"/>
      <c r="Q186" s="53">
        <f t="shared" si="35"/>
        <v>454</v>
      </c>
      <c r="R186" s="92">
        <f t="shared" si="36"/>
        <v>454</v>
      </c>
      <c r="S186" s="52"/>
      <c r="T186" s="52"/>
      <c r="U186" s="53">
        <f t="shared" si="34"/>
        <v>454</v>
      </c>
      <c r="V186" s="53">
        <f t="shared" si="34"/>
        <v>454</v>
      </c>
      <c r="W186" s="53"/>
      <c r="X186" s="53"/>
      <c r="Y186" s="53">
        <f t="shared" si="32"/>
        <v>454</v>
      </c>
      <c r="Z186" s="53">
        <f t="shared" si="33"/>
        <v>454</v>
      </c>
    </row>
    <row r="187" spans="1:26" x14ac:dyDescent="0.2">
      <c r="A187" s="43" t="s">
        <v>156</v>
      </c>
      <c r="B187" s="44">
        <v>63</v>
      </c>
      <c r="C187" s="45">
        <v>801</v>
      </c>
      <c r="D187" s="46" t="s">
        <v>206</v>
      </c>
      <c r="E187" s="47" t="s">
        <v>3</v>
      </c>
      <c r="F187" s="46" t="s">
        <v>2</v>
      </c>
      <c r="G187" s="48" t="s">
        <v>216</v>
      </c>
      <c r="H187" s="49">
        <v>610</v>
      </c>
      <c r="I187" s="50">
        <v>454</v>
      </c>
      <c r="J187" s="50">
        <v>454</v>
      </c>
      <c r="K187" s="50"/>
      <c r="L187" s="50"/>
      <c r="M187" s="50">
        <f t="shared" si="37"/>
        <v>454</v>
      </c>
      <c r="N187" s="51">
        <f t="shared" si="38"/>
        <v>454</v>
      </c>
      <c r="O187" s="52"/>
      <c r="P187" s="52"/>
      <c r="Q187" s="53">
        <f t="shared" si="35"/>
        <v>454</v>
      </c>
      <c r="R187" s="92">
        <f t="shared" si="36"/>
        <v>454</v>
      </c>
      <c r="S187" s="52"/>
      <c r="T187" s="52"/>
      <c r="U187" s="53">
        <f t="shared" si="34"/>
        <v>454</v>
      </c>
      <c r="V187" s="53">
        <f t="shared" si="34"/>
        <v>454</v>
      </c>
      <c r="W187" s="53"/>
      <c r="X187" s="53"/>
      <c r="Y187" s="53">
        <f t="shared" si="32"/>
        <v>454</v>
      </c>
      <c r="Z187" s="53">
        <f t="shared" si="33"/>
        <v>454</v>
      </c>
    </row>
    <row r="188" spans="1:26" x14ac:dyDescent="0.2">
      <c r="A188" s="43" t="s">
        <v>196</v>
      </c>
      <c r="B188" s="44">
        <v>63</v>
      </c>
      <c r="C188" s="45">
        <v>801</v>
      </c>
      <c r="D188" s="46" t="s">
        <v>206</v>
      </c>
      <c r="E188" s="47" t="s">
        <v>3</v>
      </c>
      <c r="F188" s="46" t="s">
        <v>2</v>
      </c>
      <c r="G188" s="48" t="s">
        <v>195</v>
      </c>
      <c r="H188" s="49" t="s">
        <v>7</v>
      </c>
      <c r="I188" s="50">
        <f>I189</f>
        <v>500</v>
      </c>
      <c r="J188" s="50">
        <f>J189</f>
        <v>0</v>
      </c>
      <c r="K188" s="50"/>
      <c r="L188" s="50"/>
      <c r="M188" s="50">
        <f t="shared" si="37"/>
        <v>500</v>
      </c>
      <c r="N188" s="51">
        <f t="shared" si="38"/>
        <v>0</v>
      </c>
      <c r="O188" s="52"/>
      <c r="P188" s="52"/>
      <c r="Q188" s="53">
        <f t="shared" si="35"/>
        <v>500</v>
      </c>
      <c r="R188" s="92">
        <f t="shared" si="36"/>
        <v>0</v>
      </c>
      <c r="S188" s="52"/>
      <c r="T188" s="52"/>
      <c r="U188" s="53">
        <f t="shared" si="34"/>
        <v>500</v>
      </c>
      <c r="V188" s="53">
        <f t="shared" si="34"/>
        <v>0</v>
      </c>
      <c r="W188" s="53"/>
      <c r="X188" s="53"/>
      <c r="Y188" s="53">
        <f t="shared" si="32"/>
        <v>500</v>
      </c>
      <c r="Z188" s="53">
        <f t="shared" si="33"/>
        <v>0</v>
      </c>
    </row>
    <row r="189" spans="1:26" ht="22.5" x14ac:dyDescent="0.2">
      <c r="A189" s="43" t="s">
        <v>79</v>
      </c>
      <c r="B189" s="44">
        <v>63</v>
      </c>
      <c r="C189" s="45">
        <v>801</v>
      </c>
      <c r="D189" s="46" t="s">
        <v>206</v>
      </c>
      <c r="E189" s="47" t="s">
        <v>3</v>
      </c>
      <c r="F189" s="46" t="s">
        <v>2</v>
      </c>
      <c r="G189" s="48" t="s">
        <v>195</v>
      </c>
      <c r="H189" s="49">
        <v>600</v>
      </c>
      <c r="I189" s="50">
        <f>I190</f>
        <v>500</v>
      </c>
      <c r="J189" s="50">
        <f>J190</f>
        <v>0</v>
      </c>
      <c r="K189" s="50"/>
      <c r="L189" s="50"/>
      <c r="M189" s="50">
        <f t="shared" si="37"/>
        <v>500</v>
      </c>
      <c r="N189" s="51">
        <f t="shared" si="38"/>
        <v>0</v>
      </c>
      <c r="O189" s="52"/>
      <c r="P189" s="52"/>
      <c r="Q189" s="53">
        <f t="shared" si="35"/>
        <v>500</v>
      </c>
      <c r="R189" s="92">
        <f t="shared" si="36"/>
        <v>0</v>
      </c>
      <c r="S189" s="52"/>
      <c r="T189" s="52"/>
      <c r="U189" s="53">
        <f t="shared" si="34"/>
        <v>500</v>
      </c>
      <c r="V189" s="53">
        <f t="shared" si="34"/>
        <v>0</v>
      </c>
      <c r="W189" s="53"/>
      <c r="X189" s="53"/>
      <c r="Y189" s="53">
        <f t="shared" si="32"/>
        <v>500</v>
      </c>
      <c r="Z189" s="53">
        <f t="shared" si="33"/>
        <v>0</v>
      </c>
    </row>
    <row r="190" spans="1:26" x14ac:dyDescent="0.2">
      <c r="A190" s="43" t="s">
        <v>156</v>
      </c>
      <c r="B190" s="44">
        <v>63</v>
      </c>
      <c r="C190" s="45">
        <v>801</v>
      </c>
      <c r="D190" s="46" t="s">
        <v>206</v>
      </c>
      <c r="E190" s="47" t="s">
        <v>3</v>
      </c>
      <c r="F190" s="46" t="s">
        <v>2</v>
      </c>
      <c r="G190" s="48" t="s">
        <v>195</v>
      </c>
      <c r="H190" s="49">
        <v>610</v>
      </c>
      <c r="I190" s="50">
        <v>500</v>
      </c>
      <c r="J190" s="50">
        <v>0</v>
      </c>
      <c r="K190" s="50"/>
      <c r="L190" s="50"/>
      <c r="M190" s="50">
        <f t="shared" si="37"/>
        <v>500</v>
      </c>
      <c r="N190" s="51">
        <f t="shared" si="38"/>
        <v>0</v>
      </c>
      <c r="O190" s="52"/>
      <c r="P190" s="52"/>
      <c r="Q190" s="53">
        <f t="shared" si="35"/>
        <v>500</v>
      </c>
      <c r="R190" s="92">
        <f t="shared" si="36"/>
        <v>0</v>
      </c>
      <c r="S190" s="52"/>
      <c r="T190" s="52"/>
      <c r="U190" s="53">
        <f t="shared" si="34"/>
        <v>500</v>
      </c>
      <c r="V190" s="53">
        <f t="shared" si="34"/>
        <v>0</v>
      </c>
      <c r="W190" s="53"/>
      <c r="X190" s="53"/>
      <c r="Y190" s="53">
        <f t="shared" si="32"/>
        <v>500</v>
      </c>
      <c r="Z190" s="53">
        <f t="shared" si="33"/>
        <v>0</v>
      </c>
    </row>
    <row r="191" spans="1:26" ht="45" customHeight="1" x14ac:dyDescent="0.2">
      <c r="A191" s="43" t="s">
        <v>215</v>
      </c>
      <c r="B191" s="44">
        <v>63</v>
      </c>
      <c r="C191" s="45">
        <v>801</v>
      </c>
      <c r="D191" s="46" t="s">
        <v>206</v>
      </c>
      <c r="E191" s="47" t="s">
        <v>3</v>
      </c>
      <c r="F191" s="46" t="s">
        <v>2</v>
      </c>
      <c r="G191" s="48" t="s">
        <v>214</v>
      </c>
      <c r="H191" s="49" t="s">
        <v>7</v>
      </c>
      <c r="I191" s="50">
        <f>I192</f>
        <v>72936.7</v>
      </c>
      <c r="J191" s="50">
        <f>J192</f>
        <v>72936.7</v>
      </c>
      <c r="K191" s="50"/>
      <c r="L191" s="50"/>
      <c r="M191" s="50">
        <f t="shared" si="37"/>
        <v>72936.7</v>
      </c>
      <c r="N191" s="51">
        <f t="shared" si="38"/>
        <v>72936.7</v>
      </c>
      <c r="O191" s="52"/>
      <c r="P191" s="52"/>
      <c r="Q191" s="53">
        <f t="shared" si="35"/>
        <v>72936.7</v>
      </c>
      <c r="R191" s="92">
        <f t="shared" si="36"/>
        <v>72936.7</v>
      </c>
      <c r="S191" s="52"/>
      <c r="T191" s="52"/>
      <c r="U191" s="53">
        <f t="shared" si="34"/>
        <v>72936.7</v>
      </c>
      <c r="V191" s="53">
        <f t="shared" si="34"/>
        <v>72936.7</v>
      </c>
      <c r="W191" s="53"/>
      <c r="X191" s="53"/>
      <c r="Y191" s="53">
        <f t="shared" si="32"/>
        <v>72936.7</v>
      </c>
      <c r="Z191" s="53">
        <f t="shared" si="33"/>
        <v>72936.7</v>
      </c>
    </row>
    <row r="192" spans="1:26" ht="22.5" x14ac:dyDescent="0.2">
      <c r="A192" s="43" t="s">
        <v>79</v>
      </c>
      <c r="B192" s="44">
        <v>63</v>
      </c>
      <c r="C192" s="45">
        <v>801</v>
      </c>
      <c r="D192" s="46" t="s">
        <v>206</v>
      </c>
      <c r="E192" s="47" t="s">
        <v>3</v>
      </c>
      <c r="F192" s="46" t="s">
        <v>2</v>
      </c>
      <c r="G192" s="48" t="s">
        <v>214</v>
      </c>
      <c r="H192" s="49">
        <v>600</v>
      </c>
      <c r="I192" s="50">
        <f>I193</f>
        <v>72936.7</v>
      </c>
      <c r="J192" s="50">
        <f>J193</f>
        <v>72936.7</v>
      </c>
      <c r="K192" s="50"/>
      <c r="L192" s="50"/>
      <c r="M192" s="50">
        <f t="shared" si="37"/>
        <v>72936.7</v>
      </c>
      <c r="N192" s="51">
        <f t="shared" si="38"/>
        <v>72936.7</v>
      </c>
      <c r="O192" s="52"/>
      <c r="P192" s="52"/>
      <c r="Q192" s="53">
        <f t="shared" si="35"/>
        <v>72936.7</v>
      </c>
      <c r="R192" s="92">
        <f t="shared" si="36"/>
        <v>72936.7</v>
      </c>
      <c r="S192" s="52"/>
      <c r="T192" s="52"/>
      <c r="U192" s="53">
        <f t="shared" si="34"/>
        <v>72936.7</v>
      </c>
      <c r="V192" s="53">
        <f t="shared" si="34"/>
        <v>72936.7</v>
      </c>
      <c r="W192" s="53"/>
      <c r="X192" s="53"/>
      <c r="Y192" s="53">
        <f t="shared" si="32"/>
        <v>72936.7</v>
      </c>
      <c r="Z192" s="53">
        <f t="shared" si="33"/>
        <v>72936.7</v>
      </c>
    </row>
    <row r="193" spans="1:26" x14ac:dyDescent="0.2">
      <c r="A193" s="43" t="s">
        <v>156</v>
      </c>
      <c r="B193" s="44">
        <v>63</v>
      </c>
      <c r="C193" s="45">
        <v>801</v>
      </c>
      <c r="D193" s="46" t="s">
        <v>206</v>
      </c>
      <c r="E193" s="47" t="s">
        <v>3</v>
      </c>
      <c r="F193" s="46" t="s">
        <v>2</v>
      </c>
      <c r="G193" s="48" t="s">
        <v>214</v>
      </c>
      <c r="H193" s="49">
        <v>610</v>
      </c>
      <c r="I193" s="50">
        <v>72936.7</v>
      </c>
      <c r="J193" s="50">
        <v>72936.7</v>
      </c>
      <c r="K193" s="50"/>
      <c r="L193" s="50"/>
      <c r="M193" s="50">
        <f t="shared" si="37"/>
        <v>72936.7</v>
      </c>
      <c r="N193" s="51">
        <f t="shared" si="38"/>
        <v>72936.7</v>
      </c>
      <c r="O193" s="52"/>
      <c r="P193" s="52"/>
      <c r="Q193" s="53">
        <f t="shared" si="35"/>
        <v>72936.7</v>
      </c>
      <c r="R193" s="92">
        <f t="shared" si="36"/>
        <v>72936.7</v>
      </c>
      <c r="S193" s="52"/>
      <c r="T193" s="52"/>
      <c r="U193" s="53">
        <f t="shared" si="34"/>
        <v>72936.7</v>
      </c>
      <c r="V193" s="53">
        <f t="shared" si="34"/>
        <v>72936.7</v>
      </c>
      <c r="W193" s="53"/>
      <c r="X193" s="53"/>
      <c r="Y193" s="53">
        <f t="shared" si="32"/>
        <v>72936.7</v>
      </c>
      <c r="Z193" s="53">
        <f t="shared" si="33"/>
        <v>72936.7</v>
      </c>
    </row>
    <row r="194" spans="1:26" ht="45" x14ac:dyDescent="0.2">
      <c r="A194" s="43" t="s">
        <v>213</v>
      </c>
      <c r="B194" s="44">
        <v>63</v>
      </c>
      <c r="C194" s="45">
        <v>801</v>
      </c>
      <c r="D194" s="46" t="s">
        <v>206</v>
      </c>
      <c r="E194" s="47" t="s">
        <v>3</v>
      </c>
      <c r="F194" s="46" t="s">
        <v>2</v>
      </c>
      <c r="G194" s="48" t="s">
        <v>212</v>
      </c>
      <c r="H194" s="49" t="s">
        <v>7</v>
      </c>
      <c r="I194" s="50">
        <f>I195</f>
        <v>6298.1</v>
      </c>
      <c r="J194" s="50">
        <f>J195</f>
        <v>6298.1</v>
      </c>
      <c r="K194" s="50"/>
      <c r="L194" s="50"/>
      <c r="M194" s="50">
        <f t="shared" si="37"/>
        <v>6298.1</v>
      </c>
      <c r="N194" s="51">
        <f t="shared" si="38"/>
        <v>6298.1</v>
      </c>
      <c r="O194" s="52"/>
      <c r="P194" s="52"/>
      <c r="Q194" s="53">
        <f t="shared" si="35"/>
        <v>6298.1</v>
      </c>
      <c r="R194" s="92">
        <f t="shared" si="36"/>
        <v>6298.1</v>
      </c>
      <c r="S194" s="52"/>
      <c r="T194" s="52"/>
      <c r="U194" s="53">
        <f t="shared" si="34"/>
        <v>6298.1</v>
      </c>
      <c r="V194" s="53">
        <f t="shared" si="34"/>
        <v>6298.1</v>
      </c>
      <c r="W194" s="53"/>
      <c r="X194" s="53"/>
      <c r="Y194" s="53">
        <f t="shared" si="32"/>
        <v>6298.1</v>
      </c>
      <c r="Z194" s="53">
        <f t="shared" si="33"/>
        <v>6298.1</v>
      </c>
    </row>
    <row r="195" spans="1:26" ht="22.5" x14ac:dyDescent="0.2">
      <c r="A195" s="43" t="s">
        <v>79</v>
      </c>
      <c r="B195" s="44">
        <v>63</v>
      </c>
      <c r="C195" s="45">
        <v>801</v>
      </c>
      <c r="D195" s="46" t="s">
        <v>206</v>
      </c>
      <c r="E195" s="47" t="s">
        <v>3</v>
      </c>
      <c r="F195" s="46" t="s">
        <v>2</v>
      </c>
      <c r="G195" s="48" t="s">
        <v>212</v>
      </c>
      <c r="H195" s="49">
        <v>600</v>
      </c>
      <c r="I195" s="50">
        <f>I196</f>
        <v>6298.1</v>
      </c>
      <c r="J195" s="50">
        <f>J196</f>
        <v>6298.1</v>
      </c>
      <c r="K195" s="50"/>
      <c r="L195" s="50"/>
      <c r="M195" s="50">
        <f t="shared" si="37"/>
        <v>6298.1</v>
      </c>
      <c r="N195" s="51">
        <f t="shared" si="38"/>
        <v>6298.1</v>
      </c>
      <c r="O195" s="52"/>
      <c r="P195" s="52"/>
      <c r="Q195" s="53">
        <f t="shared" si="35"/>
        <v>6298.1</v>
      </c>
      <c r="R195" s="92">
        <f t="shared" si="36"/>
        <v>6298.1</v>
      </c>
      <c r="S195" s="52"/>
      <c r="T195" s="52"/>
      <c r="U195" s="53">
        <f t="shared" si="34"/>
        <v>6298.1</v>
      </c>
      <c r="V195" s="53">
        <f t="shared" si="34"/>
        <v>6298.1</v>
      </c>
      <c r="W195" s="53"/>
      <c r="X195" s="53"/>
      <c r="Y195" s="53">
        <f t="shared" si="32"/>
        <v>6298.1</v>
      </c>
      <c r="Z195" s="53">
        <f t="shared" si="33"/>
        <v>6298.1</v>
      </c>
    </row>
    <row r="196" spans="1:26" x14ac:dyDescent="0.2">
      <c r="A196" s="43" t="s">
        <v>156</v>
      </c>
      <c r="B196" s="44">
        <v>63</v>
      </c>
      <c r="C196" s="45">
        <v>801</v>
      </c>
      <c r="D196" s="46" t="s">
        <v>206</v>
      </c>
      <c r="E196" s="47" t="s">
        <v>3</v>
      </c>
      <c r="F196" s="46" t="s">
        <v>2</v>
      </c>
      <c r="G196" s="48" t="s">
        <v>212</v>
      </c>
      <c r="H196" s="49">
        <v>610</v>
      </c>
      <c r="I196" s="50">
        <v>6298.1</v>
      </c>
      <c r="J196" s="50">
        <v>6298.1</v>
      </c>
      <c r="K196" s="50"/>
      <c r="L196" s="50"/>
      <c r="M196" s="50">
        <f t="shared" si="37"/>
        <v>6298.1</v>
      </c>
      <c r="N196" s="51">
        <f t="shared" si="38"/>
        <v>6298.1</v>
      </c>
      <c r="O196" s="52"/>
      <c r="P196" s="52"/>
      <c r="Q196" s="53">
        <f t="shared" si="35"/>
        <v>6298.1</v>
      </c>
      <c r="R196" s="92">
        <f t="shared" si="36"/>
        <v>6298.1</v>
      </c>
      <c r="S196" s="52"/>
      <c r="T196" s="52"/>
      <c r="U196" s="53">
        <f t="shared" si="34"/>
        <v>6298.1</v>
      </c>
      <c r="V196" s="53">
        <f t="shared" si="34"/>
        <v>6298.1</v>
      </c>
      <c r="W196" s="53"/>
      <c r="X196" s="53"/>
      <c r="Y196" s="53">
        <f t="shared" si="32"/>
        <v>6298.1</v>
      </c>
      <c r="Z196" s="53">
        <f t="shared" si="33"/>
        <v>6298.1</v>
      </c>
    </row>
    <row r="197" spans="1:26" ht="30" customHeight="1" x14ac:dyDescent="0.2">
      <c r="A197" s="43" t="s">
        <v>211</v>
      </c>
      <c r="B197" s="44">
        <v>63</v>
      </c>
      <c r="C197" s="45">
        <v>801</v>
      </c>
      <c r="D197" s="46" t="s">
        <v>206</v>
      </c>
      <c r="E197" s="47" t="s">
        <v>3</v>
      </c>
      <c r="F197" s="46" t="s">
        <v>2</v>
      </c>
      <c r="G197" s="48" t="s">
        <v>210</v>
      </c>
      <c r="H197" s="49" t="s">
        <v>7</v>
      </c>
      <c r="I197" s="50">
        <f>I198</f>
        <v>21959.599999999999</v>
      </c>
      <c r="J197" s="50">
        <f>J198</f>
        <v>21959.599999999999</v>
      </c>
      <c r="K197" s="50"/>
      <c r="L197" s="50"/>
      <c r="M197" s="50">
        <f t="shared" si="37"/>
        <v>21959.599999999999</v>
      </c>
      <c r="N197" s="51">
        <f t="shared" si="38"/>
        <v>21959.599999999999</v>
      </c>
      <c r="O197" s="52"/>
      <c r="P197" s="52"/>
      <c r="Q197" s="53">
        <f t="shared" si="35"/>
        <v>21959.599999999999</v>
      </c>
      <c r="R197" s="92">
        <f t="shared" si="36"/>
        <v>21959.599999999999</v>
      </c>
      <c r="S197" s="52"/>
      <c r="T197" s="52"/>
      <c r="U197" s="53">
        <f t="shared" si="34"/>
        <v>21959.599999999999</v>
      </c>
      <c r="V197" s="53">
        <f t="shared" si="34"/>
        <v>21959.599999999999</v>
      </c>
      <c r="W197" s="53"/>
      <c r="X197" s="53"/>
      <c r="Y197" s="53">
        <f t="shared" si="32"/>
        <v>21959.599999999999</v>
      </c>
      <c r="Z197" s="53">
        <f t="shared" si="33"/>
        <v>21959.599999999999</v>
      </c>
    </row>
    <row r="198" spans="1:26" ht="22.5" x14ac:dyDescent="0.2">
      <c r="A198" s="43" t="s">
        <v>79</v>
      </c>
      <c r="B198" s="44">
        <v>63</v>
      </c>
      <c r="C198" s="45">
        <v>801</v>
      </c>
      <c r="D198" s="46" t="s">
        <v>206</v>
      </c>
      <c r="E198" s="47" t="s">
        <v>3</v>
      </c>
      <c r="F198" s="46" t="s">
        <v>2</v>
      </c>
      <c r="G198" s="48" t="s">
        <v>210</v>
      </c>
      <c r="H198" s="49">
        <v>600</v>
      </c>
      <c r="I198" s="50">
        <f>I199</f>
        <v>21959.599999999999</v>
      </c>
      <c r="J198" s="50">
        <f>J199</f>
        <v>21959.599999999999</v>
      </c>
      <c r="K198" s="50"/>
      <c r="L198" s="50"/>
      <c r="M198" s="50">
        <f t="shared" si="37"/>
        <v>21959.599999999999</v>
      </c>
      <c r="N198" s="51">
        <f t="shared" si="38"/>
        <v>21959.599999999999</v>
      </c>
      <c r="O198" s="52"/>
      <c r="P198" s="52"/>
      <c r="Q198" s="53">
        <f t="shared" si="35"/>
        <v>21959.599999999999</v>
      </c>
      <c r="R198" s="92">
        <f t="shared" si="36"/>
        <v>21959.599999999999</v>
      </c>
      <c r="S198" s="52"/>
      <c r="T198" s="52"/>
      <c r="U198" s="53">
        <f t="shared" si="34"/>
        <v>21959.599999999999</v>
      </c>
      <c r="V198" s="53">
        <f t="shared" si="34"/>
        <v>21959.599999999999</v>
      </c>
      <c r="W198" s="53"/>
      <c r="X198" s="53"/>
      <c r="Y198" s="53">
        <f t="shared" si="32"/>
        <v>21959.599999999999</v>
      </c>
      <c r="Z198" s="53">
        <f t="shared" si="33"/>
        <v>21959.599999999999</v>
      </c>
    </row>
    <row r="199" spans="1:26" x14ac:dyDescent="0.2">
      <c r="A199" s="43" t="s">
        <v>156</v>
      </c>
      <c r="B199" s="44">
        <v>63</v>
      </c>
      <c r="C199" s="45">
        <v>801</v>
      </c>
      <c r="D199" s="46" t="s">
        <v>206</v>
      </c>
      <c r="E199" s="47" t="s">
        <v>3</v>
      </c>
      <c r="F199" s="46" t="s">
        <v>2</v>
      </c>
      <c r="G199" s="48" t="s">
        <v>210</v>
      </c>
      <c r="H199" s="49">
        <v>610</v>
      </c>
      <c r="I199" s="50">
        <v>21959.599999999999</v>
      </c>
      <c r="J199" s="50">
        <v>21959.599999999999</v>
      </c>
      <c r="K199" s="50"/>
      <c r="L199" s="50"/>
      <c r="M199" s="50">
        <f t="shared" si="37"/>
        <v>21959.599999999999</v>
      </c>
      <c r="N199" s="51">
        <f t="shared" si="38"/>
        <v>21959.599999999999</v>
      </c>
      <c r="O199" s="52"/>
      <c r="P199" s="52"/>
      <c r="Q199" s="53">
        <f t="shared" si="35"/>
        <v>21959.599999999999</v>
      </c>
      <c r="R199" s="92">
        <f t="shared" si="36"/>
        <v>21959.599999999999</v>
      </c>
      <c r="S199" s="52"/>
      <c r="T199" s="52"/>
      <c r="U199" s="53">
        <f t="shared" si="34"/>
        <v>21959.599999999999</v>
      </c>
      <c r="V199" s="53">
        <f t="shared" si="34"/>
        <v>21959.599999999999</v>
      </c>
      <c r="W199" s="53"/>
      <c r="X199" s="53"/>
      <c r="Y199" s="53">
        <f t="shared" si="32"/>
        <v>21959.599999999999</v>
      </c>
      <c r="Z199" s="53">
        <f t="shared" si="33"/>
        <v>21959.599999999999</v>
      </c>
    </row>
    <row r="200" spans="1:26" ht="33.75" x14ac:dyDescent="0.2">
      <c r="A200" s="54" t="s">
        <v>311</v>
      </c>
      <c r="B200" s="55">
        <v>63</v>
      </c>
      <c r="C200" s="45">
        <v>801</v>
      </c>
      <c r="D200" s="56" t="s">
        <v>206</v>
      </c>
      <c r="E200" s="57" t="s">
        <v>3</v>
      </c>
      <c r="F200" s="56" t="s">
        <v>2</v>
      </c>
      <c r="G200" s="58" t="s">
        <v>276</v>
      </c>
      <c r="H200" s="49" t="s">
        <v>7</v>
      </c>
      <c r="I200" s="59">
        <f>I201</f>
        <v>300</v>
      </c>
      <c r="J200" s="50">
        <f>J201</f>
        <v>300</v>
      </c>
      <c r="K200" s="59"/>
      <c r="L200" s="50"/>
      <c r="M200" s="59">
        <f t="shared" si="37"/>
        <v>300</v>
      </c>
      <c r="N200" s="51">
        <f t="shared" si="38"/>
        <v>300</v>
      </c>
      <c r="O200" s="52"/>
      <c r="P200" s="52"/>
      <c r="Q200" s="53">
        <f t="shared" si="35"/>
        <v>300</v>
      </c>
      <c r="R200" s="92">
        <f t="shared" si="36"/>
        <v>300</v>
      </c>
      <c r="S200" s="52"/>
      <c r="T200" s="52"/>
      <c r="U200" s="53">
        <f t="shared" si="34"/>
        <v>300</v>
      </c>
      <c r="V200" s="53">
        <f t="shared" si="34"/>
        <v>300</v>
      </c>
      <c r="W200" s="53"/>
      <c r="X200" s="53"/>
      <c r="Y200" s="53">
        <f t="shared" si="32"/>
        <v>300</v>
      </c>
      <c r="Z200" s="53">
        <f t="shared" si="33"/>
        <v>300</v>
      </c>
    </row>
    <row r="201" spans="1:26" ht="22.5" x14ac:dyDescent="0.2">
      <c r="A201" s="54" t="s">
        <v>79</v>
      </c>
      <c r="B201" s="55">
        <v>63</v>
      </c>
      <c r="C201" s="45">
        <v>801</v>
      </c>
      <c r="D201" s="56" t="s">
        <v>206</v>
      </c>
      <c r="E201" s="57" t="s">
        <v>3</v>
      </c>
      <c r="F201" s="56" t="s">
        <v>2</v>
      </c>
      <c r="G201" s="58" t="s">
        <v>276</v>
      </c>
      <c r="H201" s="49">
        <v>600</v>
      </c>
      <c r="I201" s="59">
        <f>I202</f>
        <v>300</v>
      </c>
      <c r="J201" s="50">
        <f>J202</f>
        <v>300</v>
      </c>
      <c r="K201" s="59"/>
      <c r="L201" s="50"/>
      <c r="M201" s="59">
        <f t="shared" si="37"/>
        <v>300</v>
      </c>
      <c r="N201" s="51">
        <f t="shared" si="38"/>
        <v>300</v>
      </c>
      <c r="O201" s="52"/>
      <c r="P201" s="52"/>
      <c r="Q201" s="53">
        <f t="shared" si="35"/>
        <v>300</v>
      </c>
      <c r="R201" s="92">
        <f t="shared" si="36"/>
        <v>300</v>
      </c>
      <c r="S201" s="52"/>
      <c r="T201" s="52"/>
      <c r="U201" s="53">
        <f t="shared" si="34"/>
        <v>300</v>
      </c>
      <c r="V201" s="53">
        <f t="shared" si="34"/>
        <v>300</v>
      </c>
      <c r="W201" s="53"/>
      <c r="X201" s="53"/>
      <c r="Y201" s="53">
        <f t="shared" si="32"/>
        <v>300</v>
      </c>
      <c r="Z201" s="53">
        <f t="shared" si="33"/>
        <v>300</v>
      </c>
    </row>
    <row r="202" spans="1:26" x14ac:dyDescent="0.2">
      <c r="A202" s="54" t="s">
        <v>156</v>
      </c>
      <c r="B202" s="55">
        <v>63</v>
      </c>
      <c r="C202" s="45">
        <v>801</v>
      </c>
      <c r="D202" s="56" t="s">
        <v>206</v>
      </c>
      <c r="E202" s="57" t="s">
        <v>3</v>
      </c>
      <c r="F202" s="56" t="s">
        <v>2</v>
      </c>
      <c r="G202" s="58" t="s">
        <v>276</v>
      </c>
      <c r="H202" s="49">
        <v>610</v>
      </c>
      <c r="I202" s="59">
        <v>300</v>
      </c>
      <c r="J202" s="50">
        <v>300</v>
      </c>
      <c r="K202" s="59"/>
      <c r="L202" s="50"/>
      <c r="M202" s="59">
        <f t="shared" si="37"/>
        <v>300</v>
      </c>
      <c r="N202" s="51">
        <f t="shared" si="38"/>
        <v>300</v>
      </c>
      <c r="O202" s="52"/>
      <c r="P202" s="52"/>
      <c r="Q202" s="53">
        <f t="shared" si="35"/>
        <v>300</v>
      </c>
      <c r="R202" s="92">
        <f t="shared" si="36"/>
        <v>300</v>
      </c>
      <c r="S202" s="52"/>
      <c r="T202" s="52"/>
      <c r="U202" s="53">
        <f t="shared" si="34"/>
        <v>300</v>
      </c>
      <c r="V202" s="53">
        <f t="shared" si="34"/>
        <v>300</v>
      </c>
      <c r="W202" s="53"/>
      <c r="X202" s="53"/>
      <c r="Y202" s="53">
        <f t="shared" si="32"/>
        <v>300</v>
      </c>
      <c r="Z202" s="53">
        <f t="shared" si="33"/>
        <v>300</v>
      </c>
    </row>
    <row r="203" spans="1:26" x14ac:dyDescent="0.2">
      <c r="A203" s="43" t="s">
        <v>308</v>
      </c>
      <c r="B203" s="44">
        <v>63</v>
      </c>
      <c r="C203" s="45">
        <v>801</v>
      </c>
      <c r="D203" s="46" t="s">
        <v>206</v>
      </c>
      <c r="E203" s="47" t="s">
        <v>3</v>
      </c>
      <c r="F203" s="46" t="s">
        <v>2</v>
      </c>
      <c r="G203" s="48" t="s">
        <v>209</v>
      </c>
      <c r="H203" s="49" t="s">
        <v>7</v>
      </c>
      <c r="I203" s="50">
        <f>I204</f>
        <v>752</v>
      </c>
      <c r="J203" s="50">
        <f>J204</f>
        <v>752</v>
      </c>
      <c r="K203" s="50"/>
      <c r="L203" s="50"/>
      <c r="M203" s="50">
        <f t="shared" si="37"/>
        <v>752</v>
      </c>
      <c r="N203" s="51">
        <f t="shared" si="38"/>
        <v>752</v>
      </c>
      <c r="O203" s="52"/>
      <c r="P203" s="52"/>
      <c r="Q203" s="53">
        <f t="shared" si="35"/>
        <v>752</v>
      </c>
      <c r="R203" s="92">
        <f t="shared" si="36"/>
        <v>752</v>
      </c>
      <c r="S203" s="52"/>
      <c r="T203" s="52"/>
      <c r="U203" s="53">
        <f t="shared" si="34"/>
        <v>752</v>
      </c>
      <c r="V203" s="53">
        <f t="shared" si="34"/>
        <v>752</v>
      </c>
      <c r="W203" s="53"/>
      <c r="X203" s="53"/>
      <c r="Y203" s="53">
        <f t="shared" si="32"/>
        <v>752</v>
      </c>
      <c r="Z203" s="53">
        <f t="shared" si="33"/>
        <v>752</v>
      </c>
    </row>
    <row r="204" spans="1:26" ht="22.5" x14ac:dyDescent="0.2">
      <c r="A204" s="43" t="s">
        <v>79</v>
      </c>
      <c r="B204" s="44">
        <v>63</v>
      </c>
      <c r="C204" s="45">
        <v>801</v>
      </c>
      <c r="D204" s="46" t="s">
        <v>206</v>
      </c>
      <c r="E204" s="47" t="s">
        <v>3</v>
      </c>
      <c r="F204" s="46" t="s">
        <v>2</v>
      </c>
      <c r="G204" s="48" t="s">
        <v>209</v>
      </c>
      <c r="H204" s="49">
        <v>600</v>
      </c>
      <c r="I204" s="50">
        <f>I205</f>
        <v>752</v>
      </c>
      <c r="J204" s="50">
        <f>J205</f>
        <v>752</v>
      </c>
      <c r="K204" s="50"/>
      <c r="L204" s="50"/>
      <c r="M204" s="50">
        <f t="shared" si="37"/>
        <v>752</v>
      </c>
      <c r="N204" s="51">
        <f t="shared" si="38"/>
        <v>752</v>
      </c>
      <c r="O204" s="52"/>
      <c r="P204" s="52"/>
      <c r="Q204" s="53">
        <f t="shared" si="35"/>
        <v>752</v>
      </c>
      <c r="R204" s="92">
        <f t="shared" si="36"/>
        <v>752</v>
      </c>
      <c r="S204" s="52"/>
      <c r="T204" s="52"/>
      <c r="U204" s="53">
        <f t="shared" si="34"/>
        <v>752</v>
      </c>
      <c r="V204" s="53">
        <f t="shared" si="34"/>
        <v>752</v>
      </c>
      <c r="W204" s="53"/>
      <c r="X204" s="53"/>
      <c r="Y204" s="53">
        <f t="shared" si="32"/>
        <v>752</v>
      </c>
      <c r="Z204" s="53">
        <f t="shared" si="33"/>
        <v>752</v>
      </c>
    </row>
    <row r="205" spans="1:26" x14ac:dyDescent="0.2">
      <c r="A205" s="43" t="s">
        <v>156</v>
      </c>
      <c r="B205" s="44">
        <v>63</v>
      </c>
      <c r="C205" s="45">
        <v>801</v>
      </c>
      <c r="D205" s="46" t="s">
        <v>206</v>
      </c>
      <c r="E205" s="47" t="s">
        <v>3</v>
      </c>
      <c r="F205" s="46" t="s">
        <v>2</v>
      </c>
      <c r="G205" s="48" t="s">
        <v>209</v>
      </c>
      <c r="H205" s="49">
        <v>610</v>
      </c>
      <c r="I205" s="50">
        <f>50+702</f>
        <v>752</v>
      </c>
      <c r="J205" s="50">
        <f>50+702</f>
        <v>752</v>
      </c>
      <c r="K205" s="50"/>
      <c r="L205" s="50"/>
      <c r="M205" s="50">
        <f t="shared" si="37"/>
        <v>752</v>
      </c>
      <c r="N205" s="51">
        <f t="shared" si="38"/>
        <v>752</v>
      </c>
      <c r="O205" s="52"/>
      <c r="P205" s="52"/>
      <c r="Q205" s="53">
        <f t="shared" si="35"/>
        <v>752</v>
      </c>
      <c r="R205" s="92">
        <f t="shared" si="36"/>
        <v>752</v>
      </c>
      <c r="S205" s="52"/>
      <c r="T205" s="52"/>
      <c r="U205" s="53">
        <f t="shared" si="34"/>
        <v>752</v>
      </c>
      <c r="V205" s="53">
        <f t="shared" si="34"/>
        <v>752</v>
      </c>
      <c r="W205" s="53"/>
      <c r="X205" s="53"/>
      <c r="Y205" s="53">
        <f t="shared" si="32"/>
        <v>752</v>
      </c>
      <c r="Z205" s="53">
        <f t="shared" si="33"/>
        <v>752</v>
      </c>
    </row>
    <row r="206" spans="1:26" ht="78.75" x14ac:dyDescent="0.2">
      <c r="A206" s="43" t="s">
        <v>219</v>
      </c>
      <c r="B206" s="44">
        <v>63</v>
      </c>
      <c r="C206" s="45">
        <v>801</v>
      </c>
      <c r="D206" s="46" t="s">
        <v>206</v>
      </c>
      <c r="E206" s="47" t="s">
        <v>3</v>
      </c>
      <c r="F206" s="46" t="s">
        <v>2</v>
      </c>
      <c r="G206" s="58" t="s">
        <v>355</v>
      </c>
      <c r="H206" s="61"/>
      <c r="I206" s="136"/>
      <c r="J206" s="136"/>
      <c r="K206" s="136"/>
      <c r="L206" s="136"/>
      <c r="M206" s="136"/>
      <c r="N206" s="137"/>
      <c r="O206" s="138"/>
      <c r="P206" s="138"/>
      <c r="Q206" s="53"/>
      <c r="R206" s="92"/>
      <c r="S206" s="139">
        <f>S207</f>
        <v>582.9</v>
      </c>
      <c r="T206" s="99">
        <f>T207</f>
        <v>582.9</v>
      </c>
      <c r="U206" s="53">
        <f t="shared" si="34"/>
        <v>582.9</v>
      </c>
      <c r="V206" s="53">
        <f t="shared" si="34"/>
        <v>582.9</v>
      </c>
      <c r="W206" s="53"/>
      <c r="X206" s="53"/>
      <c r="Y206" s="53">
        <f t="shared" si="32"/>
        <v>582.9</v>
      </c>
      <c r="Z206" s="53">
        <f t="shared" si="33"/>
        <v>582.9</v>
      </c>
    </row>
    <row r="207" spans="1:26" ht="22.5" x14ac:dyDescent="0.2">
      <c r="A207" s="43" t="s">
        <v>79</v>
      </c>
      <c r="B207" s="44">
        <v>63</v>
      </c>
      <c r="C207" s="45">
        <v>801</v>
      </c>
      <c r="D207" s="46" t="s">
        <v>206</v>
      </c>
      <c r="E207" s="47" t="s">
        <v>3</v>
      </c>
      <c r="F207" s="46" t="s">
        <v>2</v>
      </c>
      <c r="G207" s="58" t="s">
        <v>355</v>
      </c>
      <c r="H207" s="61">
        <v>600</v>
      </c>
      <c r="I207" s="136"/>
      <c r="J207" s="136"/>
      <c r="K207" s="136"/>
      <c r="L207" s="136"/>
      <c r="M207" s="136"/>
      <c r="N207" s="137"/>
      <c r="O207" s="138"/>
      <c r="P207" s="138"/>
      <c r="Q207" s="53"/>
      <c r="R207" s="92"/>
      <c r="S207" s="139">
        <f>S208</f>
        <v>582.9</v>
      </c>
      <c r="T207" s="99">
        <f>T208</f>
        <v>582.9</v>
      </c>
      <c r="U207" s="53">
        <f t="shared" si="34"/>
        <v>582.9</v>
      </c>
      <c r="V207" s="53">
        <f t="shared" si="34"/>
        <v>582.9</v>
      </c>
      <c r="W207" s="53"/>
      <c r="X207" s="53"/>
      <c r="Y207" s="53">
        <f t="shared" si="32"/>
        <v>582.9</v>
      </c>
      <c r="Z207" s="53">
        <f t="shared" si="33"/>
        <v>582.9</v>
      </c>
    </row>
    <row r="208" spans="1:26" x14ac:dyDescent="0.2">
      <c r="A208" s="43" t="s">
        <v>156</v>
      </c>
      <c r="B208" s="44">
        <v>63</v>
      </c>
      <c r="C208" s="45">
        <v>801</v>
      </c>
      <c r="D208" s="46" t="s">
        <v>206</v>
      </c>
      <c r="E208" s="47" t="s">
        <v>3</v>
      </c>
      <c r="F208" s="46" t="s">
        <v>2</v>
      </c>
      <c r="G208" s="58" t="s">
        <v>355</v>
      </c>
      <c r="H208" s="61">
        <v>610</v>
      </c>
      <c r="I208" s="136"/>
      <c r="J208" s="136"/>
      <c r="K208" s="136"/>
      <c r="L208" s="136"/>
      <c r="M208" s="136"/>
      <c r="N208" s="137"/>
      <c r="O208" s="138"/>
      <c r="P208" s="138"/>
      <c r="Q208" s="53"/>
      <c r="R208" s="92"/>
      <c r="S208" s="139">
        <f>502.8+80.1</f>
        <v>582.9</v>
      </c>
      <c r="T208" s="99">
        <f>508.1+74.8</f>
        <v>582.9</v>
      </c>
      <c r="U208" s="53">
        <f t="shared" si="34"/>
        <v>582.9</v>
      </c>
      <c r="V208" s="53">
        <f t="shared" si="34"/>
        <v>582.9</v>
      </c>
      <c r="W208" s="53"/>
      <c r="X208" s="53"/>
      <c r="Y208" s="53">
        <f t="shared" si="32"/>
        <v>582.9</v>
      </c>
      <c r="Z208" s="53">
        <f t="shared" si="33"/>
        <v>582.9</v>
      </c>
    </row>
    <row r="209" spans="1:26" ht="22.5" x14ac:dyDescent="0.2">
      <c r="A209" s="43" t="s">
        <v>259</v>
      </c>
      <c r="B209" s="44">
        <v>63</v>
      </c>
      <c r="C209" s="45">
        <v>801</v>
      </c>
      <c r="D209" s="46" t="s">
        <v>206</v>
      </c>
      <c r="E209" s="47" t="s">
        <v>3</v>
      </c>
      <c r="F209" s="46" t="s">
        <v>2</v>
      </c>
      <c r="G209" s="48" t="s">
        <v>208</v>
      </c>
      <c r="H209" s="49" t="s">
        <v>7</v>
      </c>
      <c r="I209" s="50">
        <f>I210</f>
        <v>215</v>
      </c>
      <c r="J209" s="50">
        <f>J210</f>
        <v>215</v>
      </c>
      <c r="K209" s="50"/>
      <c r="L209" s="50"/>
      <c r="M209" s="50">
        <f t="shared" si="37"/>
        <v>215</v>
      </c>
      <c r="N209" s="51">
        <f t="shared" si="38"/>
        <v>215</v>
      </c>
      <c r="O209" s="52"/>
      <c r="P209" s="52"/>
      <c r="Q209" s="53">
        <f t="shared" si="35"/>
        <v>215</v>
      </c>
      <c r="R209" s="92">
        <f t="shared" si="36"/>
        <v>215</v>
      </c>
      <c r="S209" s="52"/>
      <c r="T209" s="52"/>
      <c r="U209" s="53">
        <f t="shared" si="34"/>
        <v>215</v>
      </c>
      <c r="V209" s="53">
        <f t="shared" si="34"/>
        <v>215</v>
      </c>
      <c r="W209" s="53"/>
      <c r="X209" s="53"/>
      <c r="Y209" s="53">
        <f t="shared" si="32"/>
        <v>215</v>
      </c>
      <c r="Z209" s="53">
        <f t="shared" si="33"/>
        <v>215</v>
      </c>
    </row>
    <row r="210" spans="1:26" ht="22.5" x14ac:dyDescent="0.2">
      <c r="A210" s="43" t="s">
        <v>79</v>
      </c>
      <c r="B210" s="44">
        <v>63</v>
      </c>
      <c r="C210" s="45">
        <v>801</v>
      </c>
      <c r="D210" s="46" t="s">
        <v>206</v>
      </c>
      <c r="E210" s="47" t="s">
        <v>3</v>
      </c>
      <c r="F210" s="46" t="s">
        <v>2</v>
      </c>
      <c r="G210" s="48" t="s">
        <v>208</v>
      </c>
      <c r="H210" s="49">
        <v>600</v>
      </c>
      <c r="I210" s="50">
        <f>I211</f>
        <v>215</v>
      </c>
      <c r="J210" s="50">
        <f>J211</f>
        <v>215</v>
      </c>
      <c r="K210" s="50"/>
      <c r="L210" s="50"/>
      <c r="M210" s="50">
        <f t="shared" si="37"/>
        <v>215</v>
      </c>
      <c r="N210" s="51">
        <f t="shared" si="38"/>
        <v>215</v>
      </c>
      <c r="O210" s="52"/>
      <c r="P210" s="52"/>
      <c r="Q210" s="53">
        <f t="shared" si="35"/>
        <v>215</v>
      </c>
      <c r="R210" s="92">
        <f t="shared" si="36"/>
        <v>215</v>
      </c>
      <c r="S210" s="52"/>
      <c r="T210" s="52"/>
      <c r="U210" s="53">
        <f t="shared" si="34"/>
        <v>215</v>
      </c>
      <c r="V210" s="53">
        <f t="shared" si="34"/>
        <v>215</v>
      </c>
      <c r="W210" s="53"/>
      <c r="X210" s="53"/>
      <c r="Y210" s="53">
        <f t="shared" si="32"/>
        <v>215</v>
      </c>
      <c r="Z210" s="53">
        <f t="shared" si="33"/>
        <v>215</v>
      </c>
    </row>
    <row r="211" spans="1:26" x14ac:dyDescent="0.2">
      <c r="A211" s="43" t="s">
        <v>156</v>
      </c>
      <c r="B211" s="44">
        <v>63</v>
      </c>
      <c r="C211" s="45">
        <v>801</v>
      </c>
      <c r="D211" s="46" t="s">
        <v>206</v>
      </c>
      <c r="E211" s="47" t="s">
        <v>3</v>
      </c>
      <c r="F211" s="46" t="s">
        <v>2</v>
      </c>
      <c r="G211" s="48" t="s">
        <v>208</v>
      </c>
      <c r="H211" s="49">
        <v>610</v>
      </c>
      <c r="I211" s="50">
        <v>215</v>
      </c>
      <c r="J211" s="50">
        <v>215</v>
      </c>
      <c r="K211" s="50"/>
      <c r="L211" s="50"/>
      <c r="M211" s="50">
        <f t="shared" si="37"/>
        <v>215</v>
      </c>
      <c r="N211" s="51">
        <f t="shared" si="38"/>
        <v>215</v>
      </c>
      <c r="O211" s="52"/>
      <c r="P211" s="52"/>
      <c r="Q211" s="53">
        <f t="shared" si="35"/>
        <v>215</v>
      </c>
      <c r="R211" s="92">
        <f t="shared" si="36"/>
        <v>215</v>
      </c>
      <c r="S211" s="52"/>
      <c r="T211" s="52"/>
      <c r="U211" s="53">
        <f t="shared" si="34"/>
        <v>215</v>
      </c>
      <c r="V211" s="53">
        <f t="shared" si="34"/>
        <v>215</v>
      </c>
      <c r="W211" s="53"/>
      <c r="X211" s="53"/>
      <c r="Y211" s="53">
        <f t="shared" si="32"/>
        <v>215</v>
      </c>
      <c r="Z211" s="53">
        <f t="shared" si="33"/>
        <v>215</v>
      </c>
    </row>
    <row r="212" spans="1:26" ht="33.75" x14ac:dyDescent="0.2">
      <c r="A212" s="71" t="s">
        <v>317</v>
      </c>
      <c r="B212" s="55">
        <v>63</v>
      </c>
      <c r="C212" s="45">
        <v>801</v>
      </c>
      <c r="D212" s="56" t="s">
        <v>206</v>
      </c>
      <c r="E212" s="57" t="s">
        <v>3</v>
      </c>
      <c r="F212" s="56" t="s">
        <v>2</v>
      </c>
      <c r="G212" s="58" t="s">
        <v>166</v>
      </c>
      <c r="H212" s="49" t="s">
        <v>7</v>
      </c>
      <c r="I212" s="59">
        <f>I213</f>
        <v>200</v>
      </c>
      <c r="J212" s="50">
        <f>J213</f>
        <v>200</v>
      </c>
      <c r="K212" s="59"/>
      <c r="L212" s="50"/>
      <c r="M212" s="59">
        <f t="shared" si="37"/>
        <v>200</v>
      </c>
      <c r="N212" s="51">
        <f t="shared" si="38"/>
        <v>200</v>
      </c>
      <c r="O212" s="52"/>
      <c r="P212" s="52"/>
      <c r="Q212" s="53">
        <f t="shared" si="35"/>
        <v>200</v>
      </c>
      <c r="R212" s="92">
        <f t="shared" si="36"/>
        <v>200</v>
      </c>
      <c r="S212" s="52"/>
      <c r="T212" s="52"/>
      <c r="U212" s="53">
        <f t="shared" si="34"/>
        <v>200</v>
      </c>
      <c r="V212" s="53">
        <f t="shared" si="34"/>
        <v>200</v>
      </c>
      <c r="W212" s="53"/>
      <c r="X212" s="53"/>
      <c r="Y212" s="53">
        <f t="shared" si="32"/>
        <v>200</v>
      </c>
      <c r="Z212" s="53">
        <f t="shared" si="33"/>
        <v>200</v>
      </c>
    </row>
    <row r="213" spans="1:26" ht="22.5" x14ac:dyDescent="0.2">
      <c r="A213" s="54" t="s">
        <v>79</v>
      </c>
      <c r="B213" s="55">
        <v>63</v>
      </c>
      <c r="C213" s="45">
        <v>801</v>
      </c>
      <c r="D213" s="56" t="s">
        <v>206</v>
      </c>
      <c r="E213" s="57" t="s">
        <v>3</v>
      </c>
      <c r="F213" s="56" t="s">
        <v>2</v>
      </c>
      <c r="G213" s="58" t="s">
        <v>166</v>
      </c>
      <c r="H213" s="49">
        <v>600</v>
      </c>
      <c r="I213" s="59">
        <f>I214</f>
        <v>200</v>
      </c>
      <c r="J213" s="50">
        <f>J214</f>
        <v>200</v>
      </c>
      <c r="K213" s="59"/>
      <c r="L213" s="50"/>
      <c r="M213" s="59">
        <f t="shared" si="37"/>
        <v>200</v>
      </c>
      <c r="N213" s="51">
        <f t="shared" si="38"/>
        <v>200</v>
      </c>
      <c r="O213" s="52"/>
      <c r="P213" s="52"/>
      <c r="Q213" s="53">
        <f t="shared" si="35"/>
        <v>200</v>
      </c>
      <c r="R213" s="92">
        <f t="shared" si="36"/>
        <v>200</v>
      </c>
      <c r="S213" s="52"/>
      <c r="T213" s="52"/>
      <c r="U213" s="53">
        <f t="shared" si="34"/>
        <v>200</v>
      </c>
      <c r="V213" s="53">
        <f t="shared" si="34"/>
        <v>200</v>
      </c>
      <c r="W213" s="53"/>
      <c r="X213" s="53"/>
      <c r="Y213" s="53">
        <f t="shared" si="32"/>
        <v>200</v>
      </c>
      <c r="Z213" s="53">
        <f t="shared" si="33"/>
        <v>200</v>
      </c>
    </row>
    <row r="214" spans="1:26" x14ac:dyDescent="0.2">
      <c r="A214" s="54" t="s">
        <v>156</v>
      </c>
      <c r="B214" s="55">
        <v>63</v>
      </c>
      <c r="C214" s="45">
        <v>801</v>
      </c>
      <c r="D214" s="56" t="s">
        <v>206</v>
      </c>
      <c r="E214" s="57" t="s">
        <v>3</v>
      </c>
      <c r="F214" s="56" t="s">
        <v>2</v>
      </c>
      <c r="G214" s="58" t="s">
        <v>166</v>
      </c>
      <c r="H214" s="49">
        <v>610</v>
      </c>
      <c r="I214" s="59">
        <v>200</v>
      </c>
      <c r="J214" s="50">
        <v>200</v>
      </c>
      <c r="K214" s="59"/>
      <c r="L214" s="50"/>
      <c r="M214" s="59">
        <f t="shared" si="37"/>
        <v>200</v>
      </c>
      <c r="N214" s="51">
        <f t="shared" si="38"/>
        <v>200</v>
      </c>
      <c r="O214" s="52"/>
      <c r="P214" s="52"/>
      <c r="Q214" s="53">
        <f t="shared" si="35"/>
        <v>200</v>
      </c>
      <c r="R214" s="92">
        <f t="shared" si="36"/>
        <v>200</v>
      </c>
      <c r="S214" s="52"/>
      <c r="T214" s="52"/>
      <c r="U214" s="53">
        <f t="shared" si="34"/>
        <v>200</v>
      </c>
      <c r="V214" s="53">
        <f t="shared" si="34"/>
        <v>200</v>
      </c>
      <c r="W214" s="53"/>
      <c r="X214" s="53"/>
      <c r="Y214" s="53">
        <f t="shared" si="32"/>
        <v>200</v>
      </c>
      <c r="Z214" s="53">
        <f t="shared" si="33"/>
        <v>200</v>
      </c>
    </row>
    <row r="215" spans="1:26" x14ac:dyDescent="0.2">
      <c r="A215" s="43" t="s">
        <v>207</v>
      </c>
      <c r="B215" s="44">
        <v>63</v>
      </c>
      <c r="C215" s="45">
        <v>804</v>
      </c>
      <c r="D215" s="46" t="s">
        <v>7</v>
      </c>
      <c r="E215" s="47" t="s">
        <v>7</v>
      </c>
      <c r="F215" s="46" t="s">
        <v>7</v>
      </c>
      <c r="G215" s="48" t="s">
        <v>7</v>
      </c>
      <c r="H215" s="49" t="s">
        <v>7</v>
      </c>
      <c r="I215" s="50">
        <f>I216</f>
        <v>1910.3999999999999</v>
      </c>
      <c r="J215" s="50">
        <f>J216</f>
        <v>1910.3999999999999</v>
      </c>
      <c r="K215" s="50"/>
      <c r="L215" s="50"/>
      <c r="M215" s="50">
        <f t="shared" si="37"/>
        <v>1910.3999999999999</v>
      </c>
      <c r="N215" s="51">
        <f t="shared" si="38"/>
        <v>1910.3999999999999</v>
      </c>
      <c r="O215" s="52"/>
      <c r="P215" s="52"/>
      <c r="Q215" s="53">
        <f t="shared" si="35"/>
        <v>1910.3999999999999</v>
      </c>
      <c r="R215" s="92">
        <f t="shared" si="36"/>
        <v>1910.3999999999999</v>
      </c>
      <c r="S215" s="52"/>
      <c r="T215" s="52"/>
      <c r="U215" s="53">
        <f t="shared" si="34"/>
        <v>1910.3999999999999</v>
      </c>
      <c r="V215" s="53">
        <f t="shared" si="34"/>
        <v>1910.3999999999999</v>
      </c>
      <c r="W215" s="53"/>
      <c r="X215" s="53"/>
      <c r="Y215" s="53">
        <f t="shared" si="32"/>
        <v>1910.3999999999999</v>
      </c>
      <c r="Z215" s="53">
        <f t="shared" si="33"/>
        <v>1910.3999999999999</v>
      </c>
    </row>
    <row r="216" spans="1:26" ht="45" x14ac:dyDescent="0.2">
      <c r="A216" s="43" t="s">
        <v>319</v>
      </c>
      <c r="B216" s="44">
        <v>63</v>
      </c>
      <c r="C216" s="45">
        <v>804</v>
      </c>
      <c r="D216" s="46" t="s">
        <v>206</v>
      </c>
      <c r="E216" s="47" t="s">
        <v>3</v>
      </c>
      <c r="F216" s="46" t="s">
        <v>2</v>
      </c>
      <c r="G216" s="48" t="s">
        <v>9</v>
      </c>
      <c r="H216" s="49" t="s">
        <v>7</v>
      </c>
      <c r="I216" s="50">
        <f>I217</f>
        <v>1910.3999999999999</v>
      </c>
      <c r="J216" s="50">
        <f>J217</f>
        <v>1910.3999999999999</v>
      </c>
      <c r="K216" s="50"/>
      <c r="L216" s="50"/>
      <c r="M216" s="50">
        <f t="shared" si="37"/>
        <v>1910.3999999999999</v>
      </c>
      <c r="N216" s="51">
        <f t="shared" si="38"/>
        <v>1910.3999999999999</v>
      </c>
      <c r="O216" s="52"/>
      <c r="P216" s="52"/>
      <c r="Q216" s="53">
        <f t="shared" si="35"/>
        <v>1910.3999999999999</v>
      </c>
      <c r="R216" s="92">
        <f t="shared" si="36"/>
        <v>1910.3999999999999</v>
      </c>
      <c r="S216" s="52"/>
      <c r="T216" s="52"/>
      <c r="U216" s="53">
        <f t="shared" si="34"/>
        <v>1910.3999999999999</v>
      </c>
      <c r="V216" s="53">
        <f t="shared" si="34"/>
        <v>1910.3999999999999</v>
      </c>
      <c r="W216" s="53"/>
      <c r="X216" s="53"/>
      <c r="Y216" s="53">
        <f t="shared" ref="Y216:Y279" si="40">U216+W216</f>
        <v>1910.3999999999999</v>
      </c>
      <c r="Z216" s="53">
        <f t="shared" ref="Z216:Z279" si="41">V216+X216</f>
        <v>1910.3999999999999</v>
      </c>
    </row>
    <row r="217" spans="1:26" ht="22.5" x14ac:dyDescent="0.2">
      <c r="A217" s="43" t="s">
        <v>15</v>
      </c>
      <c r="B217" s="44">
        <v>63</v>
      </c>
      <c r="C217" s="45">
        <v>804</v>
      </c>
      <c r="D217" s="46" t="s">
        <v>206</v>
      </c>
      <c r="E217" s="47" t="s">
        <v>3</v>
      </c>
      <c r="F217" s="46" t="s">
        <v>2</v>
      </c>
      <c r="G217" s="48" t="s">
        <v>11</v>
      </c>
      <c r="H217" s="49" t="s">
        <v>7</v>
      </c>
      <c r="I217" s="50">
        <f>I218+I220</f>
        <v>1910.3999999999999</v>
      </c>
      <c r="J217" s="50">
        <f>J218+J220</f>
        <v>1910.3999999999999</v>
      </c>
      <c r="K217" s="50"/>
      <c r="L217" s="50"/>
      <c r="M217" s="50">
        <f t="shared" si="37"/>
        <v>1910.3999999999999</v>
      </c>
      <c r="N217" s="51">
        <f t="shared" si="38"/>
        <v>1910.3999999999999</v>
      </c>
      <c r="O217" s="52"/>
      <c r="P217" s="52"/>
      <c r="Q217" s="53">
        <f t="shared" si="35"/>
        <v>1910.3999999999999</v>
      </c>
      <c r="R217" s="92">
        <f t="shared" si="36"/>
        <v>1910.3999999999999</v>
      </c>
      <c r="S217" s="52"/>
      <c r="T217" s="52"/>
      <c r="U217" s="53">
        <f t="shared" si="34"/>
        <v>1910.3999999999999</v>
      </c>
      <c r="V217" s="53">
        <f t="shared" si="34"/>
        <v>1910.3999999999999</v>
      </c>
      <c r="W217" s="53"/>
      <c r="X217" s="53"/>
      <c r="Y217" s="53">
        <f t="shared" si="40"/>
        <v>1910.3999999999999</v>
      </c>
      <c r="Z217" s="53">
        <f t="shared" si="41"/>
        <v>1910.3999999999999</v>
      </c>
    </row>
    <row r="218" spans="1:26" ht="45" x14ac:dyDescent="0.2">
      <c r="A218" s="43" t="s">
        <v>6</v>
      </c>
      <c r="B218" s="44">
        <v>63</v>
      </c>
      <c r="C218" s="45">
        <v>804</v>
      </c>
      <c r="D218" s="46" t="s">
        <v>206</v>
      </c>
      <c r="E218" s="47" t="s">
        <v>3</v>
      </c>
      <c r="F218" s="46" t="s">
        <v>2</v>
      </c>
      <c r="G218" s="48" t="s">
        <v>11</v>
      </c>
      <c r="H218" s="49">
        <v>100</v>
      </c>
      <c r="I218" s="50">
        <f>I219</f>
        <v>1862.6999999999998</v>
      </c>
      <c r="J218" s="50">
        <f>J219</f>
        <v>1862.6999999999998</v>
      </c>
      <c r="K218" s="50"/>
      <c r="L218" s="50"/>
      <c r="M218" s="50">
        <f t="shared" si="37"/>
        <v>1862.6999999999998</v>
      </c>
      <c r="N218" s="51">
        <f t="shared" si="38"/>
        <v>1862.6999999999998</v>
      </c>
      <c r="O218" s="52"/>
      <c r="P218" s="52"/>
      <c r="Q218" s="53">
        <f t="shared" si="35"/>
        <v>1862.6999999999998</v>
      </c>
      <c r="R218" s="92">
        <f t="shared" si="36"/>
        <v>1862.6999999999998</v>
      </c>
      <c r="S218" s="52"/>
      <c r="T218" s="52"/>
      <c r="U218" s="53">
        <f t="shared" si="34"/>
        <v>1862.6999999999998</v>
      </c>
      <c r="V218" s="53">
        <f t="shared" si="34"/>
        <v>1862.6999999999998</v>
      </c>
      <c r="W218" s="53"/>
      <c r="X218" s="53"/>
      <c r="Y218" s="53">
        <f t="shared" si="40"/>
        <v>1862.6999999999998</v>
      </c>
      <c r="Z218" s="53">
        <f t="shared" si="41"/>
        <v>1862.6999999999998</v>
      </c>
    </row>
    <row r="219" spans="1:26" ht="22.5" x14ac:dyDescent="0.2">
      <c r="A219" s="43" t="s">
        <v>5</v>
      </c>
      <c r="B219" s="44">
        <v>63</v>
      </c>
      <c r="C219" s="45">
        <v>804</v>
      </c>
      <c r="D219" s="46" t="s">
        <v>206</v>
      </c>
      <c r="E219" s="47" t="s">
        <v>3</v>
      </c>
      <c r="F219" s="46" t="s">
        <v>2</v>
      </c>
      <c r="G219" s="48" t="s">
        <v>11</v>
      </c>
      <c r="H219" s="49">
        <v>120</v>
      </c>
      <c r="I219" s="50">
        <f>1347.3+108.5+406.9</f>
        <v>1862.6999999999998</v>
      </c>
      <c r="J219" s="50">
        <f>1347.3+108.5+406.9</f>
        <v>1862.6999999999998</v>
      </c>
      <c r="K219" s="50"/>
      <c r="L219" s="50"/>
      <c r="M219" s="50">
        <f t="shared" si="37"/>
        <v>1862.6999999999998</v>
      </c>
      <c r="N219" s="51">
        <f t="shared" si="38"/>
        <v>1862.6999999999998</v>
      </c>
      <c r="O219" s="52"/>
      <c r="P219" s="52"/>
      <c r="Q219" s="53">
        <f t="shared" si="35"/>
        <v>1862.6999999999998</v>
      </c>
      <c r="R219" s="92">
        <f t="shared" si="36"/>
        <v>1862.6999999999998</v>
      </c>
      <c r="S219" s="52"/>
      <c r="T219" s="52"/>
      <c r="U219" s="53">
        <f t="shared" si="34"/>
        <v>1862.6999999999998</v>
      </c>
      <c r="V219" s="53">
        <f t="shared" si="34"/>
        <v>1862.6999999999998</v>
      </c>
      <c r="W219" s="53"/>
      <c r="X219" s="53"/>
      <c r="Y219" s="53">
        <f t="shared" si="40"/>
        <v>1862.6999999999998</v>
      </c>
      <c r="Z219" s="53">
        <f t="shared" si="41"/>
        <v>1862.6999999999998</v>
      </c>
    </row>
    <row r="220" spans="1:26" ht="22.5" x14ac:dyDescent="0.2">
      <c r="A220" s="43" t="s">
        <v>14</v>
      </c>
      <c r="B220" s="44">
        <v>63</v>
      </c>
      <c r="C220" s="45">
        <v>804</v>
      </c>
      <c r="D220" s="46" t="s">
        <v>206</v>
      </c>
      <c r="E220" s="47" t="s">
        <v>3</v>
      </c>
      <c r="F220" s="46" t="s">
        <v>2</v>
      </c>
      <c r="G220" s="48" t="s">
        <v>11</v>
      </c>
      <c r="H220" s="49">
        <v>200</v>
      </c>
      <c r="I220" s="50">
        <f>I221</f>
        <v>47.7</v>
      </c>
      <c r="J220" s="50">
        <f>J221</f>
        <v>47.7</v>
      </c>
      <c r="K220" s="50"/>
      <c r="L220" s="50"/>
      <c r="M220" s="50">
        <f t="shared" si="37"/>
        <v>47.7</v>
      </c>
      <c r="N220" s="51">
        <f t="shared" si="38"/>
        <v>47.7</v>
      </c>
      <c r="O220" s="52"/>
      <c r="P220" s="52"/>
      <c r="Q220" s="53">
        <f t="shared" si="35"/>
        <v>47.7</v>
      </c>
      <c r="R220" s="92">
        <f t="shared" si="36"/>
        <v>47.7</v>
      </c>
      <c r="S220" s="52"/>
      <c r="T220" s="52"/>
      <c r="U220" s="53">
        <f t="shared" si="34"/>
        <v>47.7</v>
      </c>
      <c r="V220" s="53">
        <f t="shared" si="34"/>
        <v>47.7</v>
      </c>
      <c r="W220" s="53"/>
      <c r="X220" s="53"/>
      <c r="Y220" s="53">
        <f t="shared" si="40"/>
        <v>47.7</v>
      </c>
      <c r="Z220" s="53">
        <f t="shared" si="41"/>
        <v>47.7</v>
      </c>
    </row>
    <row r="221" spans="1:26" ht="22.5" x14ac:dyDescent="0.2">
      <c r="A221" s="43" t="s">
        <v>13</v>
      </c>
      <c r="B221" s="44">
        <v>63</v>
      </c>
      <c r="C221" s="45">
        <v>804</v>
      </c>
      <c r="D221" s="46" t="s">
        <v>206</v>
      </c>
      <c r="E221" s="47" t="s">
        <v>3</v>
      </c>
      <c r="F221" s="46" t="s">
        <v>2</v>
      </c>
      <c r="G221" s="48" t="s">
        <v>11</v>
      </c>
      <c r="H221" s="49">
        <v>240</v>
      </c>
      <c r="I221" s="50">
        <v>47.7</v>
      </c>
      <c r="J221" s="50">
        <v>47.7</v>
      </c>
      <c r="K221" s="50"/>
      <c r="L221" s="50"/>
      <c r="M221" s="50">
        <f t="shared" si="37"/>
        <v>47.7</v>
      </c>
      <c r="N221" s="51">
        <f t="shared" si="38"/>
        <v>47.7</v>
      </c>
      <c r="O221" s="52"/>
      <c r="P221" s="52"/>
      <c r="Q221" s="53">
        <f t="shared" si="35"/>
        <v>47.7</v>
      </c>
      <c r="R221" s="92">
        <f t="shared" si="36"/>
        <v>47.7</v>
      </c>
      <c r="S221" s="52"/>
      <c r="T221" s="52"/>
      <c r="U221" s="53">
        <f t="shared" si="34"/>
        <v>47.7</v>
      </c>
      <c r="V221" s="53">
        <f t="shared" si="34"/>
        <v>47.7</v>
      </c>
      <c r="W221" s="53"/>
      <c r="X221" s="53"/>
      <c r="Y221" s="53">
        <f t="shared" si="40"/>
        <v>47.7</v>
      </c>
      <c r="Z221" s="53">
        <f t="shared" si="41"/>
        <v>47.7</v>
      </c>
    </row>
    <row r="222" spans="1:26" ht="33.75" x14ac:dyDescent="0.2">
      <c r="A222" s="62" t="s">
        <v>205</v>
      </c>
      <c r="B222" s="63">
        <v>78</v>
      </c>
      <c r="C222" s="64" t="s">
        <v>7</v>
      </c>
      <c r="D222" s="65" t="s">
        <v>7</v>
      </c>
      <c r="E222" s="66" t="s">
        <v>7</v>
      </c>
      <c r="F222" s="65" t="s">
        <v>7</v>
      </c>
      <c r="G222" s="67" t="s">
        <v>7</v>
      </c>
      <c r="H222" s="68" t="s">
        <v>7</v>
      </c>
      <c r="I222" s="69">
        <f>I223+I229+I327+I339</f>
        <v>663468.69999999995</v>
      </c>
      <c r="J222" s="69">
        <f>J223+J229+J327+J339</f>
        <v>700193.6</v>
      </c>
      <c r="K222" s="69"/>
      <c r="L222" s="69"/>
      <c r="M222" s="69">
        <f t="shared" si="37"/>
        <v>663468.69999999995</v>
      </c>
      <c r="N222" s="70">
        <f t="shared" si="38"/>
        <v>700193.6</v>
      </c>
      <c r="O222" s="52"/>
      <c r="P222" s="52"/>
      <c r="Q222" s="41">
        <f t="shared" si="35"/>
        <v>663468.69999999995</v>
      </c>
      <c r="R222" s="42">
        <f t="shared" si="36"/>
        <v>700193.6</v>
      </c>
      <c r="S222" s="52"/>
      <c r="T222" s="52"/>
      <c r="U222" s="41">
        <f t="shared" si="34"/>
        <v>663468.69999999995</v>
      </c>
      <c r="V222" s="41">
        <f t="shared" si="34"/>
        <v>700193.6</v>
      </c>
      <c r="W222" s="41"/>
      <c r="X222" s="41"/>
      <c r="Y222" s="41">
        <f t="shared" si="40"/>
        <v>663468.69999999995</v>
      </c>
      <c r="Z222" s="41">
        <f t="shared" si="41"/>
        <v>700193.6</v>
      </c>
    </row>
    <row r="223" spans="1:26" x14ac:dyDescent="0.2">
      <c r="A223" s="43" t="s">
        <v>27</v>
      </c>
      <c r="B223" s="44">
        <v>78</v>
      </c>
      <c r="C223" s="45">
        <v>100</v>
      </c>
      <c r="D223" s="46" t="s">
        <v>7</v>
      </c>
      <c r="E223" s="47" t="s">
        <v>7</v>
      </c>
      <c r="F223" s="46" t="s">
        <v>7</v>
      </c>
      <c r="G223" s="48" t="s">
        <v>7</v>
      </c>
      <c r="H223" s="49" t="s">
        <v>7</v>
      </c>
      <c r="I223" s="50">
        <f>I224</f>
        <v>101.5</v>
      </c>
      <c r="J223" s="50">
        <f>J224</f>
        <v>101.5</v>
      </c>
      <c r="K223" s="50"/>
      <c r="L223" s="50"/>
      <c r="M223" s="50">
        <f t="shared" si="37"/>
        <v>101.5</v>
      </c>
      <c r="N223" s="51">
        <f t="shared" si="38"/>
        <v>101.5</v>
      </c>
      <c r="O223" s="52"/>
      <c r="P223" s="52"/>
      <c r="Q223" s="53">
        <f t="shared" si="35"/>
        <v>101.5</v>
      </c>
      <c r="R223" s="92">
        <f t="shared" si="36"/>
        <v>101.5</v>
      </c>
      <c r="S223" s="52"/>
      <c r="T223" s="52"/>
      <c r="U223" s="53">
        <f t="shared" si="34"/>
        <v>101.5</v>
      </c>
      <c r="V223" s="53">
        <f t="shared" si="34"/>
        <v>101.5</v>
      </c>
      <c r="W223" s="53"/>
      <c r="X223" s="53"/>
      <c r="Y223" s="53">
        <f t="shared" si="40"/>
        <v>101.5</v>
      </c>
      <c r="Z223" s="53">
        <f t="shared" si="41"/>
        <v>101.5</v>
      </c>
    </row>
    <row r="224" spans="1:26" x14ac:dyDescent="0.2">
      <c r="A224" s="43" t="s">
        <v>86</v>
      </c>
      <c r="B224" s="44">
        <v>78</v>
      </c>
      <c r="C224" s="45">
        <v>113</v>
      </c>
      <c r="D224" s="46" t="s">
        <v>7</v>
      </c>
      <c r="E224" s="47" t="s">
        <v>7</v>
      </c>
      <c r="F224" s="46" t="s">
        <v>7</v>
      </c>
      <c r="G224" s="48" t="s">
        <v>7</v>
      </c>
      <c r="H224" s="49" t="s">
        <v>7</v>
      </c>
      <c r="I224" s="50">
        <f>I225</f>
        <v>101.5</v>
      </c>
      <c r="J224" s="50">
        <f>J225</f>
        <v>101.5</v>
      </c>
      <c r="K224" s="50"/>
      <c r="L224" s="50"/>
      <c r="M224" s="50">
        <f t="shared" si="37"/>
        <v>101.5</v>
      </c>
      <c r="N224" s="51">
        <f t="shared" si="38"/>
        <v>101.5</v>
      </c>
      <c r="O224" s="52"/>
      <c r="P224" s="52"/>
      <c r="Q224" s="53">
        <f t="shared" si="35"/>
        <v>101.5</v>
      </c>
      <c r="R224" s="92">
        <f t="shared" si="36"/>
        <v>101.5</v>
      </c>
      <c r="S224" s="52"/>
      <c r="T224" s="52"/>
      <c r="U224" s="53">
        <f t="shared" si="34"/>
        <v>101.5</v>
      </c>
      <c r="V224" s="53">
        <f t="shared" si="34"/>
        <v>101.5</v>
      </c>
      <c r="W224" s="53"/>
      <c r="X224" s="53"/>
      <c r="Y224" s="53">
        <f t="shared" si="40"/>
        <v>101.5</v>
      </c>
      <c r="Z224" s="53">
        <f t="shared" si="41"/>
        <v>101.5</v>
      </c>
    </row>
    <row r="225" spans="1:26" ht="45" x14ac:dyDescent="0.2">
      <c r="A225" s="43" t="s">
        <v>300</v>
      </c>
      <c r="B225" s="44">
        <v>78</v>
      </c>
      <c r="C225" s="45">
        <v>113</v>
      </c>
      <c r="D225" s="46" t="s">
        <v>34</v>
      </c>
      <c r="E225" s="47" t="s">
        <v>3</v>
      </c>
      <c r="F225" s="46" t="s">
        <v>2</v>
      </c>
      <c r="G225" s="48" t="s">
        <v>9</v>
      </c>
      <c r="H225" s="49" t="s">
        <v>7</v>
      </c>
      <c r="I225" s="50">
        <f t="shared" ref="I225:J227" si="42">I226</f>
        <v>101.5</v>
      </c>
      <c r="J225" s="50">
        <f t="shared" si="42"/>
        <v>101.5</v>
      </c>
      <c r="K225" s="50"/>
      <c r="L225" s="50"/>
      <c r="M225" s="50">
        <f t="shared" si="37"/>
        <v>101.5</v>
      </c>
      <c r="N225" s="51">
        <f t="shared" si="38"/>
        <v>101.5</v>
      </c>
      <c r="O225" s="52"/>
      <c r="P225" s="52"/>
      <c r="Q225" s="53">
        <f t="shared" si="35"/>
        <v>101.5</v>
      </c>
      <c r="R225" s="92">
        <f t="shared" si="36"/>
        <v>101.5</v>
      </c>
      <c r="S225" s="52"/>
      <c r="T225" s="52"/>
      <c r="U225" s="53">
        <f t="shared" si="34"/>
        <v>101.5</v>
      </c>
      <c r="V225" s="53">
        <f t="shared" si="34"/>
        <v>101.5</v>
      </c>
      <c r="W225" s="53"/>
      <c r="X225" s="53"/>
      <c r="Y225" s="53">
        <f t="shared" si="40"/>
        <v>101.5</v>
      </c>
      <c r="Z225" s="53">
        <f t="shared" si="41"/>
        <v>101.5</v>
      </c>
    </row>
    <row r="226" spans="1:26" ht="22.5" x14ac:dyDescent="0.2">
      <c r="A226" s="43" t="s">
        <v>81</v>
      </c>
      <c r="B226" s="44">
        <v>78</v>
      </c>
      <c r="C226" s="45">
        <v>113</v>
      </c>
      <c r="D226" s="46" t="s">
        <v>34</v>
      </c>
      <c r="E226" s="47" t="s">
        <v>3</v>
      </c>
      <c r="F226" s="46" t="s">
        <v>2</v>
      </c>
      <c r="G226" s="48" t="s">
        <v>80</v>
      </c>
      <c r="H226" s="49" t="s">
        <v>7</v>
      </c>
      <c r="I226" s="50">
        <f t="shared" si="42"/>
        <v>101.5</v>
      </c>
      <c r="J226" s="50">
        <f t="shared" si="42"/>
        <v>101.5</v>
      </c>
      <c r="K226" s="50"/>
      <c r="L226" s="50"/>
      <c r="M226" s="50">
        <f t="shared" si="37"/>
        <v>101.5</v>
      </c>
      <c r="N226" s="51">
        <f t="shared" si="38"/>
        <v>101.5</v>
      </c>
      <c r="O226" s="52"/>
      <c r="P226" s="52"/>
      <c r="Q226" s="53">
        <f t="shared" si="35"/>
        <v>101.5</v>
      </c>
      <c r="R226" s="92">
        <f t="shared" si="36"/>
        <v>101.5</v>
      </c>
      <c r="S226" s="52"/>
      <c r="T226" s="52"/>
      <c r="U226" s="53">
        <f t="shared" ref="U226:V289" si="43">Q226+S226</f>
        <v>101.5</v>
      </c>
      <c r="V226" s="53">
        <f t="shared" si="43"/>
        <v>101.5</v>
      </c>
      <c r="W226" s="53"/>
      <c r="X226" s="53"/>
      <c r="Y226" s="53">
        <f t="shared" si="40"/>
        <v>101.5</v>
      </c>
      <c r="Z226" s="53">
        <f t="shared" si="41"/>
        <v>101.5</v>
      </c>
    </row>
    <row r="227" spans="1:26" ht="22.5" x14ac:dyDescent="0.2">
      <c r="A227" s="43" t="s">
        <v>14</v>
      </c>
      <c r="B227" s="44">
        <v>78</v>
      </c>
      <c r="C227" s="45">
        <v>113</v>
      </c>
      <c r="D227" s="46" t="s">
        <v>34</v>
      </c>
      <c r="E227" s="47" t="s">
        <v>3</v>
      </c>
      <c r="F227" s="46" t="s">
        <v>2</v>
      </c>
      <c r="G227" s="48" t="s">
        <v>80</v>
      </c>
      <c r="H227" s="49">
        <v>200</v>
      </c>
      <c r="I227" s="50">
        <f t="shared" si="42"/>
        <v>101.5</v>
      </c>
      <c r="J227" s="50">
        <f t="shared" si="42"/>
        <v>101.5</v>
      </c>
      <c r="K227" s="50"/>
      <c r="L227" s="50"/>
      <c r="M227" s="50">
        <f t="shared" si="37"/>
        <v>101.5</v>
      </c>
      <c r="N227" s="51">
        <f t="shared" si="38"/>
        <v>101.5</v>
      </c>
      <c r="O227" s="52"/>
      <c r="P227" s="52"/>
      <c r="Q227" s="53">
        <f t="shared" si="35"/>
        <v>101.5</v>
      </c>
      <c r="R227" s="92">
        <f t="shared" si="36"/>
        <v>101.5</v>
      </c>
      <c r="S227" s="52"/>
      <c r="T227" s="52"/>
      <c r="U227" s="53">
        <f t="shared" si="43"/>
        <v>101.5</v>
      </c>
      <c r="V227" s="53">
        <f t="shared" si="43"/>
        <v>101.5</v>
      </c>
      <c r="W227" s="53"/>
      <c r="X227" s="53"/>
      <c r="Y227" s="53">
        <f t="shared" si="40"/>
        <v>101.5</v>
      </c>
      <c r="Z227" s="53">
        <f t="shared" si="41"/>
        <v>101.5</v>
      </c>
    </row>
    <row r="228" spans="1:26" ht="22.5" x14ac:dyDescent="0.2">
      <c r="A228" s="43" t="s">
        <v>13</v>
      </c>
      <c r="B228" s="44">
        <v>78</v>
      </c>
      <c r="C228" s="45">
        <v>113</v>
      </c>
      <c r="D228" s="46" t="s">
        <v>34</v>
      </c>
      <c r="E228" s="47" t="s">
        <v>3</v>
      </c>
      <c r="F228" s="46" t="s">
        <v>2</v>
      </c>
      <c r="G228" s="48" t="s">
        <v>80</v>
      </c>
      <c r="H228" s="49">
        <v>240</v>
      </c>
      <c r="I228" s="50">
        <v>101.5</v>
      </c>
      <c r="J228" s="50">
        <v>101.5</v>
      </c>
      <c r="K228" s="50"/>
      <c r="L228" s="50"/>
      <c r="M228" s="50">
        <f t="shared" si="37"/>
        <v>101.5</v>
      </c>
      <c r="N228" s="51">
        <f t="shared" si="38"/>
        <v>101.5</v>
      </c>
      <c r="O228" s="52"/>
      <c r="P228" s="52"/>
      <c r="Q228" s="53">
        <f t="shared" si="35"/>
        <v>101.5</v>
      </c>
      <c r="R228" s="92">
        <f t="shared" si="36"/>
        <v>101.5</v>
      </c>
      <c r="S228" s="52"/>
      <c r="T228" s="52"/>
      <c r="U228" s="53">
        <f t="shared" si="43"/>
        <v>101.5</v>
      </c>
      <c r="V228" s="53">
        <f t="shared" si="43"/>
        <v>101.5</v>
      </c>
      <c r="W228" s="53"/>
      <c r="X228" s="53"/>
      <c r="Y228" s="53">
        <f t="shared" si="40"/>
        <v>101.5</v>
      </c>
      <c r="Z228" s="53">
        <f t="shared" si="41"/>
        <v>101.5</v>
      </c>
    </row>
    <row r="229" spans="1:26" x14ac:dyDescent="0.2">
      <c r="A229" s="43" t="s">
        <v>58</v>
      </c>
      <c r="B229" s="44">
        <v>78</v>
      </c>
      <c r="C229" s="45">
        <v>700</v>
      </c>
      <c r="D229" s="46" t="s">
        <v>7</v>
      </c>
      <c r="E229" s="47" t="s">
        <v>7</v>
      </c>
      <c r="F229" s="46" t="s">
        <v>7</v>
      </c>
      <c r="G229" s="48" t="s">
        <v>7</v>
      </c>
      <c r="H229" s="49" t="s">
        <v>7</v>
      </c>
      <c r="I229" s="50">
        <f>I230+I247+I269+I283+I291</f>
        <v>657693.1</v>
      </c>
      <c r="J229" s="50">
        <f>J230+J247+J269+J283+J291</f>
        <v>694072.89999999991</v>
      </c>
      <c r="K229" s="50"/>
      <c r="L229" s="50"/>
      <c r="M229" s="50">
        <f t="shared" si="37"/>
        <v>657693.1</v>
      </c>
      <c r="N229" s="51">
        <f t="shared" si="38"/>
        <v>694072.89999999991</v>
      </c>
      <c r="O229" s="52"/>
      <c r="P229" s="52"/>
      <c r="Q229" s="53">
        <f t="shared" si="35"/>
        <v>657693.1</v>
      </c>
      <c r="R229" s="92">
        <f t="shared" si="36"/>
        <v>694072.89999999991</v>
      </c>
      <c r="S229" s="52"/>
      <c r="T229" s="52"/>
      <c r="U229" s="53">
        <f t="shared" si="43"/>
        <v>657693.1</v>
      </c>
      <c r="V229" s="53">
        <f t="shared" si="43"/>
        <v>694072.89999999991</v>
      </c>
      <c r="W229" s="53"/>
      <c r="X229" s="53"/>
      <c r="Y229" s="53">
        <f t="shared" si="40"/>
        <v>657693.1</v>
      </c>
      <c r="Z229" s="53">
        <f t="shared" si="41"/>
        <v>694072.89999999991</v>
      </c>
    </row>
    <row r="230" spans="1:26" x14ac:dyDescent="0.2">
      <c r="A230" s="43" t="s">
        <v>204</v>
      </c>
      <c r="B230" s="44">
        <v>78</v>
      </c>
      <c r="C230" s="45">
        <v>701</v>
      </c>
      <c r="D230" s="46" t="s">
        <v>7</v>
      </c>
      <c r="E230" s="47" t="s">
        <v>7</v>
      </c>
      <c r="F230" s="46" t="s">
        <v>7</v>
      </c>
      <c r="G230" s="48" t="s">
        <v>7</v>
      </c>
      <c r="H230" s="49" t="s">
        <v>7</v>
      </c>
      <c r="I230" s="50">
        <f>I231</f>
        <v>200536.90000000002</v>
      </c>
      <c r="J230" s="50">
        <f>J231</f>
        <v>219332.60000000003</v>
      </c>
      <c r="K230" s="50"/>
      <c r="L230" s="50"/>
      <c r="M230" s="50">
        <f t="shared" si="37"/>
        <v>200536.90000000002</v>
      </c>
      <c r="N230" s="51">
        <f t="shared" si="38"/>
        <v>219332.60000000003</v>
      </c>
      <c r="O230" s="52"/>
      <c r="P230" s="52"/>
      <c r="Q230" s="53">
        <f t="shared" ref="Q230:Q293" si="44">M230+O230</f>
        <v>200536.90000000002</v>
      </c>
      <c r="R230" s="92">
        <f t="shared" ref="R230:R293" si="45">N230+P230</f>
        <v>219332.60000000003</v>
      </c>
      <c r="S230" s="52"/>
      <c r="T230" s="52"/>
      <c r="U230" s="53">
        <f t="shared" si="43"/>
        <v>200536.90000000002</v>
      </c>
      <c r="V230" s="53">
        <f t="shared" si="43"/>
        <v>219332.60000000003</v>
      </c>
      <c r="W230" s="53"/>
      <c r="X230" s="53"/>
      <c r="Y230" s="53">
        <f t="shared" si="40"/>
        <v>200536.90000000002</v>
      </c>
      <c r="Z230" s="53">
        <f t="shared" si="41"/>
        <v>219332.60000000003</v>
      </c>
    </row>
    <row r="231" spans="1:26" ht="56.25" x14ac:dyDescent="0.2">
      <c r="A231" s="43" t="s">
        <v>318</v>
      </c>
      <c r="B231" s="44">
        <v>78</v>
      </c>
      <c r="C231" s="45">
        <v>701</v>
      </c>
      <c r="D231" s="46" t="s">
        <v>155</v>
      </c>
      <c r="E231" s="47" t="s">
        <v>3</v>
      </c>
      <c r="F231" s="46" t="s">
        <v>2</v>
      </c>
      <c r="G231" s="48" t="s">
        <v>9</v>
      </c>
      <c r="H231" s="49" t="s">
        <v>7</v>
      </c>
      <c r="I231" s="50">
        <f>+I235+I238+I241+I244+I232</f>
        <v>200536.90000000002</v>
      </c>
      <c r="J231" s="50">
        <f>J232+J235+J238+J241+J244</f>
        <v>219332.60000000003</v>
      </c>
      <c r="K231" s="50"/>
      <c r="L231" s="50"/>
      <c r="M231" s="50">
        <f t="shared" si="37"/>
        <v>200536.90000000002</v>
      </c>
      <c r="N231" s="51">
        <f t="shared" si="38"/>
        <v>219332.60000000003</v>
      </c>
      <c r="O231" s="52"/>
      <c r="P231" s="52"/>
      <c r="Q231" s="53">
        <f t="shared" si="44"/>
        <v>200536.90000000002</v>
      </c>
      <c r="R231" s="92">
        <f t="shared" si="45"/>
        <v>219332.60000000003</v>
      </c>
      <c r="S231" s="52"/>
      <c r="T231" s="52"/>
      <c r="U231" s="53">
        <f t="shared" si="43"/>
        <v>200536.90000000002</v>
      </c>
      <c r="V231" s="53">
        <f t="shared" si="43"/>
        <v>219332.60000000003</v>
      </c>
      <c r="W231" s="53"/>
      <c r="X231" s="53"/>
      <c r="Y231" s="53">
        <f t="shared" si="40"/>
        <v>200536.90000000002</v>
      </c>
      <c r="Z231" s="53">
        <f t="shared" si="41"/>
        <v>219332.60000000003</v>
      </c>
    </row>
    <row r="232" spans="1:26" ht="67.5" x14ac:dyDescent="0.2">
      <c r="A232" s="43" t="s">
        <v>189</v>
      </c>
      <c r="B232" s="44">
        <v>78</v>
      </c>
      <c r="C232" s="45">
        <v>701</v>
      </c>
      <c r="D232" s="46" t="s">
        <v>155</v>
      </c>
      <c r="E232" s="47" t="s">
        <v>3</v>
      </c>
      <c r="F232" s="46" t="s">
        <v>2</v>
      </c>
      <c r="G232" s="48" t="s">
        <v>188</v>
      </c>
      <c r="H232" s="49" t="s">
        <v>7</v>
      </c>
      <c r="I232" s="50">
        <f>I233</f>
        <v>10262.200000000001</v>
      </c>
      <c r="J232" s="50">
        <f>J233</f>
        <v>10262.200000000001</v>
      </c>
      <c r="K232" s="50"/>
      <c r="L232" s="50"/>
      <c r="M232" s="50">
        <f t="shared" si="37"/>
        <v>10262.200000000001</v>
      </c>
      <c r="N232" s="51">
        <f t="shared" si="38"/>
        <v>10262.200000000001</v>
      </c>
      <c r="O232" s="52"/>
      <c r="P232" s="52"/>
      <c r="Q232" s="53">
        <f t="shared" si="44"/>
        <v>10262.200000000001</v>
      </c>
      <c r="R232" s="92">
        <f t="shared" si="45"/>
        <v>10262.200000000001</v>
      </c>
      <c r="S232" s="52"/>
      <c r="T232" s="52"/>
      <c r="U232" s="53">
        <f t="shared" si="43"/>
        <v>10262.200000000001</v>
      </c>
      <c r="V232" s="53">
        <f t="shared" si="43"/>
        <v>10262.200000000001</v>
      </c>
      <c r="W232" s="53"/>
      <c r="X232" s="53"/>
      <c r="Y232" s="53">
        <f t="shared" si="40"/>
        <v>10262.200000000001</v>
      </c>
      <c r="Z232" s="53">
        <f t="shared" si="41"/>
        <v>10262.200000000001</v>
      </c>
    </row>
    <row r="233" spans="1:26" ht="22.5" x14ac:dyDescent="0.2">
      <c r="A233" s="43" t="s">
        <v>79</v>
      </c>
      <c r="B233" s="44">
        <v>78</v>
      </c>
      <c r="C233" s="45">
        <v>701</v>
      </c>
      <c r="D233" s="46" t="s">
        <v>155</v>
      </c>
      <c r="E233" s="47" t="s">
        <v>3</v>
      </c>
      <c r="F233" s="46" t="s">
        <v>2</v>
      </c>
      <c r="G233" s="48" t="s">
        <v>188</v>
      </c>
      <c r="H233" s="49">
        <v>600</v>
      </c>
      <c r="I233" s="50">
        <f>I234</f>
        <v>10262.200000000001</v>
      </c>
      <c r="J233" s="50">
        <f>J234</f>
        <v>10262.200000000001</v>
      </c>
      <c r="K233" s="50"/>
      <c r="L233" s="50"/>
      <c r="M233" s="50">
        <f t="shared" si="37"/>
        <v>10262.200000000001</v>
      </c>
      <c r="N233" s="51">
        <f t="shared" si="38"/>
        <v>10262.200000000001</v>
      </c>
      <c r="O233" s="52"/>
      <c r="P233" s="52"/>
      <c r="Q233" s="53">
        <f t="shared" si="44"/>
        <v>10262.200000000001</v>
      </c>
      <c r="R233" s="92">
        <f t="shared" si="45"/>
        <v>10262.200000000001</v>
      </c>
      <c r="S233" s="52"/>
      <c r="T233" s="52"/>
      <c r="U233" s="53">
        <f t="shared" si="43"/>
        <v>10262.200000000001</v>
      </c>
      <c r="V233" s="53">
        <f t="shared" si="43"/>
        <v>10262.200000000001</v>
      </c>
      <c r="W233" s="53"/>
      <c r="X233" s="53"/>
      <c r="Y233" s="53">
        <f t="shared" si="40"/>
        <v>10262.200000000001</v>
      </c>
      <c r="Z233" s="53">
        <f t="shared" si="41"/>
        <v>10262.200000000001</v>
      </c>
    </row>
    <row r="234" spans="1:26" x14ac:dyDescent="0.2">
      <c r="A234" s="43" t="s">
        <v>156</v>
      </c>
      <c r="B234" s="44">
        <v>78</v>
      </c>
      <c r="C234" s="45">
        <v>701</v>
      </c>
      <c r="D234" s="46" t="s">
        <v>155</v>
      </c>
      <c r="E234" s="47" t="s">
        <v>3</v>
      </c>
      <c r="F234" s="46" t="s">
        <v>2</v>
      </c>
      <c r="G234" s="48" t="s">
        <v>188</v>
      </c>
      <c r="H234" s="49">
        <v>610</v>
      </c>
      <c r="I234" s="50">
        <v>10262.200000000001</v>
      </c>
      <c r="J234" s="50">
        <v>10262.200000000001</v>
      </c>
      <c r="K234" s="50"/>
      <c r="L234" s="50"/>
      <c r="M234" s="50">
        <f t="shared" si="37"/>
        <v>10262.200000000001</v>
      </c>
      <c r="N234" s="51">
        <f t="shared" si="38"/>
        <v>10262.200000000001</v>
      </c>
      <c r="O234" s="52"/>
      <c r="P234" s="52"/>
      <c r="Q234" s="53">
        <f t="shared" si="44"/>
        <v>10262.200000000001</v>
      </c>
      <c r="R234" s="92">
        <f t="shared" si="45"/>
        <v>10262.200000000001</v>
      </c>
      <c r="S234" s="52"/>
      <c r="T234" s="52"/>
      <c r="U234" s="53">
        <f t="shared" si="43"/>
        <v>10262.200000000001</v>
      </c>
      <c r="V234" s="53">
        <f t="shared" si="43"/>
        <v>10262.200000000001</v>
      </c>
      <c r="W234" s="53"/>
      <c r="X234" s="53"/>
      <c r="Y234" s="53">
        <f t="shared" si="40"/>
        <v>10262.200000000001</v>
      </c>
      <c r="Z234" s="53">
        <f t="shared" si="41"/>
        <v>10262.200000000001</v>
      </c>
    </row>
    <row r="235" spans="1:26" x14ac:dyDescent="0.2">
      <c r="A235" s="43" t="s">
        <v>198</v>
      </c>
      <c r="B235" s="44">
        <v>78</v>
      </c>
      <c r="C235" s="45">
        <v>701</v>
      </c>
      <c r="D235" s="46" t="s">
        <v>155</v>
      </c>
      <c r="E235" s="47" t="s">
        <v>3</v>
      </c>
      <c r="F235" s="46" t="s">
        <v>2</v>
      </c>
      <c r="G235" s="48" t="s">
        <v>197</v>
      </c>
      <c r="H235" s="49" t="s">
        <v>7</v>
      </c>
      <c r="I235" s="50">
        <f>I236</f>
        <v>127379</v>
      </c>
      <c r="J235" s="50">
        <f>J236</f>
        <v>146174.70000000001</v>
      </c>
      <c r="K235" s="50"/>
      <c r="L235" s="50"/>
      <c r="M235" s="50">
        <f t="shared" ref="M235:M298" si="46">I235+K235</f>
        <v>127379</v>
      </c>
      <c r="N235" s="51">
        <f t="shared" ref="N235:N298" si="47">J235+L235</f>
        <v>146174.70000000001</v>
      </c>
      <c r="O235" s="52"/>
      <c r="P235" s="52"/>
      <c r="Q235" s="53">
        <f t="shared" si="44"/>
        <v>127379</v>
      </c>
      <c r="R235" s="92">
        <f t="shared" si="45"/>
        <v>146174.70000000001</v>
      </c>
      <c r="S235" s="52"/>
      <c r="T235" s="52"/>
      <c r="U235" s="53">
        <f t="shared" si="43"/>
        <v>127379</v>
      </c>
      <c r="V235" s="53">
        <f t="shared" si="43"/>
        <v>146174.70000000001</v>
      </c>
      <c r="W235" s="53"/>
      <c r="X235" s="53"/>
      <c r="Y235" s="53">
        <f t="shared" si="40"/>
        <v>127379</v>
      </c>
      <c r="Z235" s="53">
        <f t="shared" si="41"/>
        <v>146174.70000000001</v>
      </c>
    </row>
    <row r="236" spans="1:26" ht="22.5" x14ac:dyDescent="0.2">
      <c r="A236" s="43" t="s">
        <v>79</v>
      </c>
      <c r="B236" s="44">
        <v>78</v>
      </c>
      <c r="C236" s="45">
        <v>701</v>
      </c>
      <c r="D236" s="46" t="s">
        <v>155</v>
      </c>
      <c r="E236" s="47" t="s">
        <v>3</v>
      </c>
      <c r="F236" s="46" t="s">
        <v>2</v>
      </c>
      <c r="G236" s="48" t="s">
        <v>197</v>
      </c>
      <c r="H236" s="49">
        <v>600</v>
      </c>
      <c r="I236" s="50">
        <f>I237</f>
        <v>127379</v>
      </c>
      <c r="J236" s="50">
        <f>J237</f>
        <v>146174.70000000001</v>
      </c>
      <c r="K236" s="50"/>
      <c r="L236" s="50"/>
      <c r="M236" s="50">
        <f t="shared" si="46"/>
        <v>127379</v>
      </c>
      <c r="N236" s="51">
        <f t="shared" si="47"/>
        <v>146174.70000000001</v>
      </c>
      <c r="O236" s="52"/>
      <c r="P236" s="52"/>
      <c r="Q236" s="53">
        <f t="shared" si="44"/>
        <v>127379</v>
      </c>
      <c r="R236" s="92">
        <f t="shared" si="45"/>
        <v>146174.70000000001</v>
      </c>
      <c r="S236" s="52"/>
      <c r="T236" s="52"/>
      <c r="U236" s="53">
        <f t="shared" si="43"/>
        <v>127379</v>
      </c>
      <c r="V236" s="53">
        <f t="shared" si="43"/>
        <v>146174.70000000001</v>
      </c>
      <c r="W236" s="53"/>
      <c r="X236" s="53"/>
      <c r="Y236" s="53">
        <f t="shared" si="40"/>
        <v>127379</v>
      </c>
      <c r="Z236" s="53">
        <f t="shared" si="41"/>
        <v>146174.70000000001</v>
      </c>
    </row>
    <row r="237" spans="1:26" x14ac:dyDescent="0.2">
      <c r="A237" s="43" t="s">
        <v>156</v>
      </c>
      <c r="B237" s="44">
        <v>78</v>
      </c>
      <c r="C237" s="45">
        <v>701</v>
      </c>
      <c r="D237" s="46" t="s">
        <v>155</v>
      </c>
      <c r="E237" s="47" t="s">
        <v>3</v>
      </c>
      <c r="F237" s="46" t="s">
        <v>2</v>
      </c>
      <c r="G237" s="48" t="s">
        <v>197</v>
      </c>
      <c r="H237" s="49">
        <v>610</v>
      </c>
      <c r="I237" s="50">
        <v>127379</v>
      </c>
      <c r="J237" s="50">
        <v>146174.70000000001</v>
      </c>
      <c r="K237" s="50"/>
      <c r="L237" s="50"/>
      <c r="M237" s="50">
        <f t="shared" si="46"/>
        <v>127379</v>
      </c>
      <c r="N237" s="51">
        <f t="shared" si="47"/>
        <v>146174.70000000001</v>
      </c>
      <c r="O237" s="52"/>
      <c r="P237" s="52"/>
      <c r="Q237" s="53">
        <f t="shared" si="44"/>
        <v>127379</v>
      </c>
      <c r="R237" s="92">
        <f t="shared" si="45"/>
        <v>146174.70000000001</v>
      </c>
      <c r="S237" s="52"/>
      <c r="T237" s="52"/>
      <c r="U237" s="53">
        <f t="shared" si="43"/>
        <v>127379</v>
      </c>
      <c r="V237" s="53">
        <f t="shared" si="43"/>
        <v>146174.70000000001</v>
      </c>
      <c r="W237" s="53"/>
      <c r="X237" s="53"/>
      <c r="Y237" s="53">
        <f t="shared" si="40"/>
        <v>127379</v>
      </c>
      <c r="Z237" s="53">
        <f t="shared" si="41"/>
        <v>146174.70000000001</v>
      </c>
    </row>
    <row r="238" spans="1:26" ht="22.5" x14ac:dyDescent="0.2">
      <c r="A238" s="43" t="s">
        <v>187</v>
      </c>
      <c r="B238" s="44">
        <v>78</v>
      </c>
      <c r="C238" s="45">
        <v>701</v>
      </c>
      <c r="D238" s="46" t="s">
        <v>155</v>
      </c>
      <c r="E238" s="47" t="s">
        <v>3</v>
      </c>
      <c r="F238" s="46" t="s">
        <v>2</v>
      </c>
      <c r="G238" s="48" t="s">
        <v>186</v>
      </c>
      <c r="H238" s="49" t="s">
        <v>7</v>
      </c>
      <c r="I238" s="50">
        <f>I239</f>
        <v>2755.7</v>
      </c>
      <c r="J238" s="50">
        <f>J239</f>
        <v>2755.7</v>
      </c>
      <c r="K238" s="50"/>
      <c r="L238" s="50"/>
      <c r="M238" s="50">
        <f t="shared" si="46"/>
        <v>2755.7</v>
      </c>
      <c r="N238" s="51">
        <f t="shared" si="47"/>
        <v>2755.7</v>
      </c>
      <c r="O238" s="52"/>
      <c r="P238" s="52"/>
      <c r="Q238" s="53">
        <f t="shared" si="44"/>
        <v>2755.7</v>
      </c>
      <c r="R238" s="92">
        <f t="shared" si="45"/>
        <v>2755.7</v>
      </c>
      <c r="S238" s="52"/>
      <c r="T238" s="52"/>
      <c r="U238" s="53">
        <f t="shared" si="43"/>
        <v>2755.7</v>
      </c>
      <c r="V238" s="53">
        <f t="shared" si="43"/>
        <v>2755.7</v>
      </c>
      <c r="W238" s="53"/>
      <c r="X238" s="53"/>
      <c r="Y238" s="53">
        <f t="shared" si="40"/>
        <v>2755.7</v>
      </c>
      <c r="Z238" s="53">
        <f t="shared" si="41"/>
        <v>2755.7</v>
      </c>
    </row>
    <row r="239" spans="1:26" ht="22.5" x14ac:dyDescent="0.2">
      <c r="A239" s="43" t="s">
        <v>79</v>
      </c>
      <c r="B239" s="44">
        <v>78</v>
      </c>
      <c r="C239" s="45">
        <v>701</v>
      </c>
      <c r="D239" s="46" t="s">
        <v>155</v>
      </c>
      <c r="E239" s="47" t="s">
        <v>3</v>
      </c>
      <c r="F239" s="46" t="s">
        <v>2</v>
      </c>
      <c r="G239" s="48" t="s">
        <v>186</v>
      </c>
      <c r="H239" s="49">
        <v>600</v>
      </c>
      <c r="I239" s="50">
        <f>I240</f>
        <v>2755.7</v>
      </c>
      <c r="J239" s="50">
        <f>J240</f>
        <v>2755.7</v>
      </c>
      <c r="K239" s="50"/>
      <c r="L239" s="50"/>
      <c r="M239" s="50">
        <f t="shared" si="46"/>
        <v>2755.7</v>
      </c>
      <c r="N239" s="51">
        <f t="shared" si="47"/>
        <v>2755.7</v>
      </c>
      <c r="O239" s="52"/>
      <c r="P239" s="52"/>
      <c r="Q239" s="53">
        <f t="shared" si="44"/>
        <v>2755.7</v>
      </c>
      <c r="R239" s="92">
        <f t="shared" si="45"/>
        <v>2755.7</v>
      </c>
      <c r="S239" s="52"/>
      <c r="T239" s="52"/>
      <c r="U239" s="53">
        <f t="shared" si="43"/>
        <v>2755.7</v>
      </c>
      <c r="V239" s="53">
        <f t="shared" si="43"/>
        <v>2755.7</v>
      </c>
      <c r="W239" s="53"/>
      <c r="X239" s="53"/>
      <c r="Y239" s="53">
        <f t="shared" si="40"/>
        <v>2755.7</v>
      </c>
      <c r="Z239" s="53">
        <f t="shared" si="41"/>
        <v>2755.7</v>
      </c>
    </row>
    <row r="240" spans="1:26" x14ac:dyDescent="0.2">
      <c r="A240" s="43" t="s">
        <v>156</v>
      </c>
      <c r="B240" s="44">
        <v>78</v>
      </c>
      <c r="C240" s="45">
        <v>701</v>
      </c>
      <c r="D240" s="46" t="s">
        <v>155</v>
      </c>
      <c r="E240" s="47" t="s">
        <v>3</v>
      </c>
      <c r="F240" s="46" t="s">
        <v>2</v>
      </c>
      <c r="G240" s="48" t="s">
        <v>186</v>
      </c>
      <c r="H240" s="49">
        <v>610</v>
      </c>
      <c r="I240" s="50">
        <v>2755.7</v>
      </c>
      <c r="J240" s="50">
        <v>2755.7</v>
      </c>
      <c r="K240" s="50"/>
      <c r="L240" s="50"/>
      <c r="M240" s="50">
        <f t="shared" si="46"/>
        <v>2755.7</v>
      </c>
      <c r="N240" s="51">
        <f t="shared" si="47"/>
        <v>2755.7</v>
      </c>
      <c r="O240" s="52"/>
      <c r="P240" s="52"/>
      <c r="Q240" s="53">
        <f t="shared" si="44"/>
        <v>2755.7</v>
      </c>
      <c r="R240" s="92">
        <f t="shared" si="45"/>
        <v>2755.7</v>
      </c>
      <c r="S240" s="52"/>
      <c r="T240" s="52"/>
      <c r="U240" s="53">
        <f t="shared" si="43"/>
        <v>2755.7</v>
      </c>
      <c r="V240" s="53">
        <f t="shared" si="43"/>
        <v>2755.7</v>
      </c>
      <c r="W240" s="53"/>
      <c r="X240" s="53"/>
      <c r="Y240" s="53">
        <f t="shared" si="40"/>
        <v>2755.7</v>
      </c>
      <c r="Z240" s="53">
        <f t="shared" si="41"/>
        <v>2755.7</v>
      </c>
    </row>
    <row r="241" spans="1:26" x14ac:dyDescent="0.2">
      <c r="A241" s="43" t="s">
        <v>203</v>
      </c>
      <c r="B241" s="44">
        <v>78</v>
      </c>
      <c r="C241" s="45">
        <v>701</v>
      </c>
      <c r="D241" s="46" t="s">
        <v>155</v>
      </c>
      <c r="E241" s="47" t="s">
        <v>3</v>
      </c>
      <c r="F241" s="46" t="s">
        <v>2</v>
      </c>
      <c r="G241" s="48" t="s">
        <v>202</v>
      </c>
      <c r="H241" s="49" t="s">
        <v>7</v>
      </c>
      <c r="I241" s="50">
        <f>I242</f>
        <v>151</v>
      </c>
      <c r="J241" s="50">
        <f>J242</f>
        <v>151</v>
      </c>
      <c r="K241" s="50"/>
      <c r="L241" s="50"/>
      <c r="M241" s="50">
        <f t="shared" si="46"/>
        <v>151</v>
      </c>
      <c r="N241" s="51">
        <f t="shared" si="47"/>
        <v>151</v>
      </c>
      <c r="O241" s="52"/>
      <c r="P241" s="52"/>
      <c r="Q241" s="53">
        <f t="shared" si="44"/>
        <v>151</v>
      </c>
      <c r="R241" s="92">
        <f t="shared" si="45"/>
        <v>151</v>
      </c>
      <c r="S241" s="52"/>
      <c r="T241" s="52"/>
      <c r="U241" s="53">
        <f t="shared" si="43"/>
        <v>151</v>
      </c>
      <c r="V241" s="53">
        <f t="shared" si="43"/>
        <v>151</v>
      </c>
      <c r="W241" s="53"/>
      <c r="X241" s="53"/>
      <c r="Y241" s="53">
        <f t="shared" si="40"/>
        <v>151</v>
      </c>
      <c r="Z241" s="53">
        <f t="shared" si="41"/>
        <v>151</v>
      </c>
    </row>
    <row r="242" spans="1:26" ht="22.5" x14ac:dyDescent="0.2">
      <c r="A242" s="43" t="s">
        <v>79</v>
      </c>
      <c r="B242" s="44">
        <v>78</v>
      </c>
      <c r="C242" s="45">
        <v>701</v>
      </c>
      <c r="D242" s="46" t="s">
        <v>155</v>
      </c>
      <c r="E242" s="47" t="s">
        <v>3</v>
      </c>
      <c r="F242" s="46" t="s">
        <v>2</v>
      </c>
      <c r="G242" s="48" t="s">
        <v>202</v>
      </c>
      <c r="H242" s="49">
        <v>600</v>
      </c>
      <c r="I242" s="50">
        <f>I243</f>
        <v>151</v>
      </c>
      <c r="J242" s="50">
        <f>J243</f>
        <v>151</v>
      </c>
      <c r="K242" s="50"/>
      <c r="L242" s="50"/>
      <c r="M242" s="50">
        <f t="shared" si="46"/>
        <v>151</v>
      </c>
      <c r="N242" s="51">
        <f t="shared" si="47"/>
        <v>151</v>
      </c>
      <c r="O242" s="52"/>
      <c r="P242" s="52"/>
      <c r="Q242" s="53">
        <f t="shared" si="44"/>
        <v>151</v>
      </c>
      <c r="R242" s="92">
        <f t="shared" si="45"/>
        <v>151</v>
      </c>
      <c r="S242" s="52"/>
      <c r="T242" s="52"/>
      <c r="U242" s="53">
        <f t="shared" si="43"/>
        <v>151</v>
      </c>
      <c r="V242" s="53">
        <f t="shared" si="43"/>
        <v>151</v>
      </c>
      <c r="W242" s="53"/>
      <c r="X242" s="53"/>
      <c r="Y242" s="53">
        <f t="shared" si="40"/>
        <v>151</v>
      </c>
      <c r="Z242" s="53">
        <f t="shared" si="41"/>
        <v>151</v>
      </c>
    </row>
    <row r="243" spans="1:26" x14ac:dyDescent="0.2">
      <c r="A243" s="43" t="s">
        <v>156</v>
      </c>
      <c r="B243" s="44">
        <v>78</v>
      </c>
      <c r="C243" s="45">
        <v>701</v>
      </c>
      <c r="D243" s="46" t="s">
        <v>155</v>
      </c>
      <c r="E243" s="47" t="s">
        <v>3</v>
      </c>
      <c r="F243" s="46" t="s">
        <v>2</v>
      </c>
      <c r="G243" s="48" t="s">
        <v>202</v>
      </c>
      <c r="H243" s="49">
        <v>610</v>
      </c>
      <c r="I243" s="50">
        <v>151</v>
      </c>
      <c r="J243" s="50">
        <v>151</v>
      </c>
      <c r="K243" s="50"/>
      <c r="L243" s="50"/>
      <c r="M243" s="50">
        <f t="shared" si="46"/>
        <v>151</v>
      </c>
      <c r="N243" s="51">
        <f t="shared" si="47"/>
        <v>151</v>
      </c>
      <c r="O243" s="52"/>
      <c r="P243" s="52"/>
      <c r="Q243" s="53">
        <f t="shared" si="44"/>
        <v>151</v>
      </c>
      <c r="R243" s="92">
        <f t="shared" si="45"/>
        <v>151</v>
      </c>
      <c r="S243" s="52"/>
      <c r="T243" s="52"/>
      <c r="U243" s="53">
        <f t="shared" si="43"/>
        <v>151</v>
      </c>
      <c r="V243" s="53">
        <f t="shared" si="43"/>
        <v>151</v>
      </c>
      <c r="W243" s="53"/>
      <c r="X243" s="53"/>
      <c r="Y243" s="53">
        <f t="shared" si="40"/>
        <v>151</v>
      </c>
      <c r="Z243" s="53">
        <f t="shared" si="41"/>
        <v>151</v>
      </c>
    </row>
    <row r="244" spans="1:26" ht="45" x14ac:dyDescent="0.2">
      <c r="A244" s="43" t="s">
        <v>201</v>
      </c>
      <c r="B244" s="44">
        <v>78</v>
      </c>
      <c r="C244" s="45">
        <v>701</v>
      </c>
      <c r="D244" s="46" t="s">
        <v>155</v>
      </c>
      <c r="E244" s="47" t="s">
        <v>3</v>
      </c>
      <c r="F244" s="46" t="s">
        <v>2</v>
      </c>
      <c r="G244" s="48" t="s">
        <v>200</v>
      </c>
      <c r="H244" s="49" t="s">
        <v>7</v>
      </c>
      <c r="I244" s="50">
        <f>I245</f>
        <v>59989</v>
      </c>
      <c r="J244" s="50">
        <f>J245</f>
        <v>59989</v>
      </c>
      <c r="K244" s="50"/>
      <c r="L244" s="50"/>
      <c r="M244" s="50">
        <f t="shared" si="46"/>
        <v>59989</v>
      </c>
      <c r="N244" s="51">
        <f t="shared" si="47"/>
        <v>59989</v>
      </c>
      <c r="O244" s="52"/>
      <c r="P244" s="52"/>
      <c r="Q244" s="53">
        <f t="shared" si="44"/>
        <v>59989</v>
      </c>
      <c r="R244" s="92">
        <f t="shared" si="45"/>
        <v>59989</v>
      </c>
      <c r="S244" s="52"/>
      <c r="T244" s="52"/>
      <c r="U244" s="53">
        <f t="shared" si="43"/>
        <v>59989</v>
      </c>
      <c r="V244" s="53">
        <f t="shared" si="43"/>
        <v>59989</v>
      </c>
      <c r="W244" s="53"/>
      <c r="X244" s="53"/>
      <c r="Y244" s="53">
        <f t="shared" si="40"/>
        <v>59989</v>
      </c>
      <c r="Z244" s="53">
        <f t="shared" si="41"/>
        <v>59989</v>
      </c>
    </row>
    <row r="245" spans="1:26" ht="22.5" x14ac:dyDescent="0.2">
      <c r="A245" s="43" t="s">
        <v>79</v>
      </c>
      <c r="B245" s="44">
        <v>78</v>
      </c>
      <c r="C245" s="45">
        <v>701</v>
      </c>
      <c r="D245" s="46" t="s">
        <v>155</v>
      </c>
      <c r="E245" s="47" t="s">
        <v>3</v>
      </c>
      <c r="F245" s="46" t="s">
        <v>2</v>
      </c>
      <c r="G245" s="48" t="s">
        <v>200</v>
      </c>
      <c r="H245" s="49">
        <v>600</v>
      </c>
      <c r="I245" s="50">
        <f>I246</f>
        <v>59989</v>
      </c>
      <c r="J245" s="50">
        <f>J246</f>
        <v>59989</v>
      </c>
      <c r="K245" s="50"/>
      <c r="L245" s="50"/>
      <c r="M245" s="50">
        <f t="shared" si="46"/>
        <v>59989</v>
      </c>
      <c r="N245" s="51">
        <f t="shared" si="47"/>
        <v>59989</v>
      </c>
      <c r="O245" s="52"/>
      <c r="P245" s="52"/>
      <c r="Q245" s="53">
        <f t="shared" si="44"/>
        <v>59989</v>
      </c>
      <c r="R245" s="92">
        <f t="shared" si="45"/>
        <v>59989</v>
      </c>
      <c r="S245" s="52"/>
      <c r="T245" s="52"/>
      <c r="U245" s="53">
        <f t="shared" si="43"/>
        <v>59989</v>
      </c>
      <c r="V245" s="53">
        <f t="shared" si="43"/>
        <v>59989</v>
      </c>
      <c r="W245" s="53"/>
      <c r="X245" s="53"/>
      <c r="Y245" s="53">
        <f t="shared" si="40"/>
        <v>59989</v>
      </c>
      <c r="Z245" s="53">
        <f t="shared" si="41"/>
        <v>59989</v>
      </c>
    </row>
    <row r="246" spans="1:26" x14ac:dyDescent="0.2">
      <c r="A246" s="43" t="s">
        <v>156</v>
      </c>
      <c r="B246" s="44">
        <v>78</v>
      </c>
      <c r="C246" s="45">
        <v>701</v>
      </c>
      <c r="D246" s="46" t="s">
        <v>155</v>
      </c>
      <c r="E246" s="47" t="s">
        <v>3</v>
      </c>
      <c r="F246" s="46" t="s">
        <v>2</v>
      </c>
      <c r="G246" s="48" t="s">
        <v>200</v>
      </c>
      <c r="H246" s="49">
        <v>610</v>
      </c>
      <c r="I246" s="50">
        <v>59989</v>
      </c>
      <c r="J246" s="50">
        <v>59989</v>
      </c>
      <c r="K246" s="50"/>
      <c r="L246" s="50"/>
      <c r="M246" s="50">
        <f t="shared" si="46"/>
        <v>59989</v>
      </c>
      <c r="N246" s="51">
        <f t="shared" si="47"/>
        <v>59989</v>
      </c>
      <c r="O246" s="52"/>
      <c r="P246" s="52"/>
      <c r="Q246" s="53">
        <f t="shared" si="44"/>
        <v>59989</v>
      </c>
      <c r="R246" s="92">
        <f t="shared" si="45"/>
        <v>59989</v>
      </c>
      <c r="S246" s="52"/>
      <c r="T246" s="52"/>
      <c r="U246" s="53">
        <f t="shared" si="43"/>
        <v>59989</v>
      </c>
      <c r="V246" s="53">
        <f t="shared" si="43"/>
        <v>59989</v>
      </c>
      <c r="W246" s="53"/>
      <c r="X246" s="53"/>
      <c r="Y246" s="53">
        <f t="shared" si="40"/>
        <v>59989</v>
      </c>
      <c r="Z246" s="53">
        <f t="shared" si="41"/>
        <v>59989</v>
      </c>
    </row>
    <row r="247" spans="1:26" x14ac:dyDescent="0.2">
      <c r="A247" s="43" t="s">
        <v>199</v>
      </c>
      <c r="B247" s="44">
        <v>78</v>
      </c>
      <c r="C247" s="45">
        <v>702</v>
      </c>
      <c r="D247" s="46" t="s">
        <v>7</v>
      </c>
      <c r="E247" s="47" t="s">
        <v>7</v>
      </c>
      <c r="F247" s="46" t="s">
        <v>7</v>
      </c>
      <c r="G247" s="48" t="s">
        <v>7</v>
      </c>
      <c r="H247" s="49" t="s">
        <v>7</v>
      </c>
      <c r="I247" s="50">
        <f>I248</f>
        <v>429918.80000000005</v>
      </c>
      <c r="J247" s="50">
        <f>J248</f>
        <v>447502.9</v>
      </c>
      <c r="K247" s="50"/>
      <c r="L247" s="50"/>
      <c r="M247" s="50">
        <f t="shared" si="46"/>
        <v>429918.80000000005</v>
      </c>
      <c r="N247" s="51">
        <f t="shared" si="47"/>
        <v>447502.9</v>
      </c>
      <c r="O247" s="52"/>
      <c r="P247" s="52"/>
      <c r="Q247" s="53">
        <f t="shared" si="44"/>
        <v>429918.80000000005</v>
      </c>
      <c r="R247" s="92">
        <f t="shared" si="45"/>
        <v>447502.9</v>
      </c>
      <c r="S247" s="52"/>
      <c r="T247" s="52"/>
      <c r="U247" s="53">
        <f t="shared" si="43"/>
        <v>429918.80000000005</v>
      </c>
      <c r="V247" s="53">
        <f t="shared" si="43"/>
        <v>447502.9</v>
      </c>
      <c r="W247" s="53"/>
      <c r="X247" s="53"/>
      <c r="Y247" s="53">
        <f t="shared" si="40"/>
        <v>429918.80000000005</v>
      </c>
      <c r="Z247" s="53">
        <f t="shared" si="41"/>
        <v>447502.9</v>
      </c>
    </row>
    <row r="248" spans="1:26" ht="56.25" x14ac:dyDescent="0.2">
      <c r="A248" s="43" t="s">
        <v>318</v>
      </c>
      <c r="B248" s="44">
        <v>78</v>
      </c>
      <c r="C248" s="45">
        <v>702</v>
      </c>
      <c r="D248" s="46" t="s">
        <v>155</v>
      </c>
      <c r="E248" s="47" t="s">
        <v>3</v>
      </c>
      <c r="F248" s="46" t="s">
        <v>2</v>
      </c>
      <c r="G248" s="48" t="s">
        <v>9</v>
      </c>
      <c r="H248" s="49" t="s">
        <v>7</v>
      </c>
      <c r="I248" s="50">
        <f>I249+I252+I255+I258+I261+I266</f>
        <v>429918.80000000005</v>
      </c>
      <c r="J248" s="50">
        <f>J249+J252+J255+J258+J261+J266</f>
        <v>447502.9</v>
      </c>
      <c r="K248" s="50"/>
      <c r="L248" s="50"/>
      <c r="M248" s="50">
        <f t="shared" si="46"/>
        <v>429918.80000000005</v>
      </c>
      <c r="N248" s="51">
        <f t="shared" si="47"/>
        <v>447502.9</v>
      </c>
      <c r="O248" s="52"/>
      <c r="P248" s="52"/>
      <c r="Q248" s="53">
        <f t="shared" si="44"/>
        <v>429918.80000000005</v>
      </c>
      <c r="R248" s="92">
        <f t="shared" si="45"/>
        <v>447502.9</v>
      </c>
      <c r="S248" s="52"/>
      <c r="T248" s="52"/>
      <c r="U248" s="53">
        <f t="shared" si="43"/>
        <v>429918.80000000005</v>
      </c>
      <c r="V248" s="53">
        <f t="shared" si="43"/>
        <v>447502.9</v>
      </c>
      <c r="W248" s="53"/>
      <c r="X248" s="53"/>
      <c r="Y248" s="53">
        <f t="shared" si="40"/>
        <v>429918.80000000005</v>
      </c>
      <c r="Z248" s="53">
        <f t="shared" si="41"/>
        <v>447502.9</v>
      </c>
    </row>
    <row r="249" spans="1:26" ht="67.5" x14ac:dyDescent="0.2">
      <c r="A249" s="43" t="s">
        <v>189</v>
      </c>
      <c r="B249" s="44">
        <v>78</v>
      </c>
      <c r="C249" s="45">
        <v>702</v>
      </c>
      <c r="D249" s="46" t="s">
        <v>155</v>
      </c>
      <c r="E249" s="47" t="s">
        <v>3</v>
      </c>
      <c r="F249" s="46" t="s">
        <v>2</v>
      </c>
      <c r="G249" s="48" t="s">
        <v>188</v>
      </c>
      <c r="H249" s="49" t="s">
        <v>7</v>
      </c>
      <c r="I249" s="50">
        <f>I250</f>
        <v>20616</v>
      </c>
      <c r="J249" s="50">
        <f>J250</f>
        <v>20616</v>
      </c>
      <c r="K249" s="50"/>
      <c r="L249" s="50"/>
      <c r="M249" s="50">
        <f t="shared" si="46"/>
        <v>20616</v>
      </c>
      <c r="N249" s="51">
        <f t="shared" si="47"/>
        <v>20616</v>
      </c>
      <c r="O249" s="52"/>
      <c r="P249" s="52"/>
      <c r="Q249" s="53">
        <f t="shared" si="44"/>
        <v>20616</v>
      </c>
      <c r="R249" s="92">
        <f t="shared" si="45"/>
        <v>20616</v>
      </c>
      <c r="S249" s="52"/>
      <c r="T249" s="52"/>
      <c r="U249" s="53">
        <f t="shared" si="43"/>
        <v>20616</v>
      </c>
      <c r="V249" s="53">
        <f t="shared" si="43"/>
        <v>20616</v>
      </c>
      <c r="W249" s="53"/>
      <c r="X249" s="53"/>
      <c r="Y249" s="53">
        <f t="shared" si="40"/>
        <v>20616</v>
      </c>
      <c r="Z249" s="53">
        <f t="shared" si="41"/>
        <v>20616</v>
      </c>
    </row>
    <row r="250" spans="1:26" ht="22.5" x14ac:dyDescent="0.2">
      <c r="A250" s="43" t="s">
        <v>79</v>
      </c>
      <c r="B250" s="44">
        <v>78</v>
      </c>
      <c r="C250" s="45">
        <v>702</v>
      </c>
      <c r="D250" s="46" t="s">
        <v>155</v>
      </c>
      <c r="E250" s="47" t="s">
        <v>3</v>
      </c>
      <c r="F250" s="46" t="s">
        <v>2</v>
      </c>
      <c r="G250" s="48" t="s">
        <v>188</v>
      </c>
      <c r="H250" s="49">
        <v>600</v>
      </c>
      <c r="I250" s="50">
        <f>I251</f>
        <v>20616</v>
      </c>
      <c r="J250" s="50">
        <f>J251</f>
        <v>20616</v>
      </c>
      <c r="K250" s="50"/>
      <c r="L250" s="50"/>
      <c r="M250" s="50">
        <f t="shared" si="46"/>
        <v>20616</v>
      </c>
      <c r="N250" s="51">
        <f t="shared" si="47"/>
        <v>20616</v>
      </c>
      <c r="O250" s="52"/>
      <c r="P250" s="52"/>
      <c r="Q250" s="53">
        <f t="shared" si="44"/>
        <v>20616</v>
      </c>
      <c r="R250" s="92">
        <f t="shared" si="45"/>
        <v>20616</v>
      </c>
      <c r="S250" s="52"/>
      <c r="T250" s="52"/>
      <c r="U250" s="53">
        <f t="shared" si="43"/>
        <v>20616</v>
      </c>
      <c r="V250" s="53">
        <f t="shared" si="43"/>
        <v>20616</v>
      </c>
      <c r="W250" s="53"/>
      <c r="X250" s="53"/>
      <c r="Y250" s="53">
        <f t="shared" si="40"/>
        <v>20616</v>
      </c>
      <c r="Z250" s="53">
        <f t="shared" si="41"/>
        <v>20616</v>
      </c>
    </row>
    <row r="251" spans="1:26" x14ac:dyDescent="0.2">
      <c r="A251" s="43" t="s">
        <v>156</v>
      </c>
      <c r="B251" s="44">
        <v>78</v>
      </c>
      <c r="C251" s="45">
        <v>702</v>
      </c>
      <c r="D251" s="46" t="s">
        <v>155</v>
      </c>
      <c r="E251" s="47" t="s">
        <v>3</v>
      </c>
      <c r="F251" s="46" t="s">
        <v>2</v>
      </c>
      <c r="G251" s="48" t="s">
        <v>188</v>
      </c>
      <c r="H251" s="49">
        <v>610</v>
      </c>
      <c r="I251" s="50">
        <f>20616</f>
        <v>20616</v>
      </c>
      <c r="J251" s="50">
        <v>20616</v>
      </c>
      <c r="K251" s="50"/>
      <c r="L251" s="50"/>
      <c r="M251" s="50">
        <f t="shared" si="46"/>
        <v>20616</v>
      </c>
      <c r="N251" s="51">
        <f t="shared" si="47"/>
        <v>20616</v>
      </c>
      <c r="O251" s="52"/>
      <c r="P251" s="52"/>
      <c r="Q251" s="53">
        <f t="shared" si="44"/>
        <v>20616</v>
      </c>
      <c r="R251" s="92">
        <f t="shared" si="45"/>
        <v>20616</v>
      </c>
      <c r="S251" s="52"/>
      <c r="T251" s="52"/>
      <c r="U251" s="53">
        <f t="shared" si="43"/>
        <v>20616</v>
      </c>
      <c r="V251" s="53">
        <f t="shared" si="43"/>
        <v>20616</v>
      </c>
      <c r="W251" s="53"/>
      <c r="X251" s="53"/>
      <c r="Y251" s="53">
        <f t="shared" si="40"/>
        <v>20616</v>
      </c>
      <c r="Z251" s="53">
        <f t="shared" si="41"/>
        <v>20616</v>
      </c>
    </row>
    <row r="252" spans="1:26" x14ac:dyDescent="0.2">
      <c r="A252" s="43" t="s">
        <v>198</v>
      </c>
      <c r="B252" s="44">
        <v>78</v>
      </c>
      <c r="C252" s="45">
        <v>702</v>
      </c>
      <c r="D252" s="46" t="s">
        <v>155</v>
      </c>
      <c r="E252" s="47" t="s">
        <v>3</v>
      </c>
      <c r="F252" s="46" t="s">
        <v>2</v>
      </c>
      <c r="G252" s="48" t="s">
        <v>197</v>
      </c>
      <c r="H252" s="49" t="s">
        <v>7</v>
      </c>
      <c r="I252" s="50">
        <f>I253</f>
        <v>276896.7</v>
      </c>
      <c r="J252" s="50">
        <f>J253</f>
        <v>294480.8</v>
      </c>
      <c r="K252" s="50"/>
      <c r="L252" s="50"/>
      <c r="M252" s="50">
        <f t="shared" si="46"/>
        <v>276896.7</v>
      </c>
      <c r="N252" s="51">
        <f t="shared" si="47"/>
        <v>294480.8</v>
      </c>
      <c r="O252" s="52"/>
      <c r="P252" s="52"/>
      <c r="Q252" s="53">
        <f t="shared" si="44"/>
        <v>276896.7</v>
      </c>
      <c r="R252" s="92">
        <f t="shared" si="45"/>
        <v>294480.8</v>
      </c>
      <c r="S252" s="52"/>
      <c r="T252" s="52"/>
      <c r="U252" s="53">
        <f t="shared" si="43"/>
        <v>276896.7</v>
      </c>
      <c r="V252" s="53">
        <f t="shared" si="43"/>
        <v>294480.8</v>
      </c>
      <c r="W252" s="53"/>
      <c r="X252" s="53"/>
      <c r="Y252" s="53">
        <f t="shared" si="40"/>
        <v>276896.7</v>
      </c>
      <c r="Z252" s="53">
        <f t="shared" si="41"/>
        <v>294480.8</v>
      </c>
    </row>
    <row r="253" spans="1:26" ht="22.5" x14ac:dyDescent="0.2">
      <c r="A253" s="43" t="s">
        <v>79</v>
      </c>
      <c r="B253" s="44">
        <v>78</v>
      </c>
      <c r="C253" s="45">
        <v>702</v>
      </c>
      <c r="D253" s="46" t="s">
        <v>155</v>
      </c>
      <c r="E253" s="47" t="s">
        <v>3</v>
      </c>
      <c r="F253" s="46" t="s">
        <v>2</v>
      </c>
      <c r="G253" s="48" t="s">
        <v>197</v>
      </c>
      <c r="H253" s="49">
        <v>600</v>
      </c>
      <c r="I253" s="50">
        <f>I254</f>
        <v>276896.7</v>
      </c>
      <c r="J253" s="50">
        <f>J254</f>
        <v>294480.8</v>
      </c>
      <c r="K253" s="50"/>
      <c r="L253" s="50"/>
      <c r="M253" s="50">
        <f t="shared" si="46"/>
        <v>276896.7</v>
      </c>
      <c r="N253" s="51">
        <f t="shared" si="47"/>
        <v>294480.8</v>
      </c>
      <c r="O253" s="52"/>
      <c r="P253" s="52"/>
      <c r="Q253" s="53">
        <f t="shared" si="44"/>
        <v>276896.7</v>
      </c>
      <c r="R253" s="92">
        <f t="shared" si="45"/>
        <v>294480.8</v>
      </c>
      <c r="S253" s="52"/>
      <c r="T253" s="52"/>
      <c r="U253" s="53">
        <f t="shared" si="43"/>
        <v>276896.7</v>
      </c>
      <c r="V253" s="53">
        <f t="shared" si="43"/>
        <v>294480.8</v>
      </c>
      <c r="W253" s="53"/>
      <c r="X253" s="53"/>
      <c r="Y253" s="53">
        <f t="shared" si="40"/>
        <v>276896.7</v>
      </c>
      <c r="Z253" s="53">
        <f t="shared" si="41"/>
        <v>294480.8</v>
      </c>
    </row>
    <row r="254" spans="1:26" x14ac:dyDescent="0.2">
      <c r="A254" s="43" t="s">
        <v>156</v>
      </c>
      <c r="B254" s="44">
        <v>78</v>
      </c>
      <c r="C254" s="45">
        <v>702</v>
      </c>
      <c r="D254" s="46" t="s">
        <v>155</v>
      </c>
      <c r="E254" s="47" t="s">
        <v>3</v>
      </c>
      <c r="F254" s="46" t="s">
        <v>2</v>
      </c>
      <c r="G254" s="48" t="s">
        <v>197</v>
      </c>
      <c r="H254" s="49">
        <v>610</v>
      </c>
      <c r="I254" s="50">
        <v>276896.7</v>
      </c>
      <c r="J254" s="50">
        <v>294480.8</v>
      </c>
      <c r="K254" s="50"/>
      <c r="L254" s="50"/>
      <c r="M254" s="50">
        <f t="shared" si="46"/>
        <v>276896.7</v>
      </c>
      <c r="N254" s="51">
        <f t="shared" si="47"/>
        <v>294480.8</v>
      </c>
      <c r="O254" s="52"/>
      <c r="P254" s="52"/>
      <c r="Q254" s="53">
        <f t="shared" si="44"/>
        <v>276896.7</v>
      </c>
      <c r="R254" s="92">
        <f t="shared" si="45"/>
        <v>294480.8</v>
      </c>
      <c r="S254" s="52"/>
      <c r="T254" s="52"/>
      <c r="U254" s="53">
        <f t="shared" si="43"/>
        <v>276896.7</v>
      </c>
      <c r="V254" s="53">
        <f t="shared" si="43"/>
        <v>294480.8</v>
      </c>
      <c r="W254" s="53"/>
      <c r="X254" s="53"/>
      <c r="Y254" s="53">
        <f t="shared" si="40"/>
        <v>276896.7</v>
      </c>
      <c r="Z254" s="53">
        <f t="shared" si="41"/>
        <v>294480.8</v>
      </c>
    </row>
    <row r="255" spans="1:26" ht="22.5" x14ac:dyDescent="0.2">
      <c r="A255" s="43" t="s">
        <v>187</v>
      </c>
      <c r="B255" s="44">
        <v>78</v>
      </c>
      <c r="C255" s="45">
        <v>702</v>
      </c>
      <c r="D255" s="46" t="s">
        <v>155</v>
      </c>
      <c r="E255" s="47" t="s">
        <v>3</v>
      </c>
      <c r="F255" s="46" t="s">
        <v>2</v>
      </c>
      <c r="G255" s="48" t="s">
        <v>186</v>
      </c>
      <c r="H255" s="49" t="s">
        <v>7</v>
      </c>
      <c r="I255" s="50">
        <f>I256</f>
        <v>6958.8</v>
      </c>
      <c r="J255" s="50">
        <f>J256</f>
        <v>6958.8</v>
      </c>
      <c r="K255" s="50"/>
      <c r="L255" s="50"/>
      <c r="M255" s="50">
        <f t="shared" si="46"/>
        <v>6958.8</v>
      </c>
      <c r="N255" s="51">
        <f t="shared" si="47"/>
        <v>6958.8</v>
      </c>
      <c r="O255" s="52"/>
      <c r="P255" s="52"/>
      <c r="Q255" s="53">
        <f t="shared" si="44"/>
        <v>6958.8</v>
      </c>
      <c r="R255" s="92">
        <f t="shared" si="45"/>
        <v>6958.8</v>
      </c>
      <c r="S255" s="52"/>
      <c r="T255" s="52"/>
      <c r="U255" s="53">
        <f t="shared" si="43"/>
        <v>6958.8</v>
      </c>
      <c r="V255" s="53">
        <f t="shared" si="43"/>
        <v>6958.8</v>
      </c>
      <c r="W255" s="53"/>
      <c r="X255" s="53"/>
      <c r="Y255" s="53">
        <f t="shared" si="40"/>
        <v>6958.8</v>
      </c>
      <c r="Z255" s="53">
        <f t="shared" si="41"/>
        <v>6958.8</v>
      </c>
    </row>
    <row r="256" spans="1:26" ht="22.5" x14ac:dyDescent="0.2">
      <c r="A256" s="43" t="s">
        <v>79</v>
      </c>
      <c r="B256" s="44">
        <v>78</v>
      </c>
      <c r="C256" s="45">
        <v>702</v>
      </c>
      <c r="D256" s="46" t="s">
        <v>155</v>
      </c>
      <c r="E256" s="47" t="s">
        <v>3</v>
      </c>
      <c r="F256" s="46" t="s">
        <v>2</v>
      </c>
      <c r="G256" s="48" t="s">
        <v>186</v>
      </c>
      <c r="H256" s="49">
        <v>600</v>
      </c>
      <c r="I256" s="50">
        <f>I257</f>
        <v>6958.8</v>
      </c>
      <c r="J256" s="50">
        <f>J257</f>
        <v>6958.8</v>
      </c>
      <c r="K256" s="50"/>
      <c r="L256" s="50"/>
      <c r="M256" s="50">
        <f t="shared" si="46"/>
        <v>6958.8</v>
      </c>
      <c r="N256" s="51">
        <f t="shared" si="47"/>
        <v>6958.8</v>
      </c>
      <c r="O256" s="52"/>
      <c r="P256" s="52"/>
      <c r="Q256" s="53">
        <f t="shared" si="44"/>
        <v>6958.8</v>
      </c>
      <c r="R256" s="92">
        <f t="shared" si="45"/>
        <v>6958.8</v>
      </c>
      <c r="S256" s="52"/>
      <c r="T256" s="52"/>
      <c r="U256" s="53">
        <f t="shared" si="43"/>
        <v>6958.8</v>
      </c>
      <c r="V256" s="53">
        <f t="shared" si="43"/>
        <v>6958.8</v>
      </c>
      <c r="W256" s="53"/>
      <c r="X256" s="53"/>
      <c r="Y256" s="53">
        <f t="shared" si="40"/>
        <v>6958.8</v>
      </c>
      <c r="Z256" s="53">
        <f t="shared" si="41"/>
        <v>6958.8</v>
      </c>
    </row>
    <row r="257" spans="1:26" x14ac:dyDescent="0.2">
      <c r="A257" s="43" t="s">
        <v>156</v>
      </c>
      <c r="B257" s="44">
        <v>78</v>
      </c>
      <c r="C257" s="45">
        <v>702</v>
      </c>
      <c r="D257" s="46" t="s">
        <v>155</v>
      </c>
      <c r="E257" s="47" t="s">
        <v>3</v>
      </c>
      <c r="F257" s="46" t="s">
        <v>2</v>
      </c>
      <c r="G257" s="48" t="s">
        <v>186</v>
      </c>
      <c r="H257" s="49">
        <v>610</v>
      </c>
      <c r="I257" s="50">
        <f>6965.3-6.5</f>
        <v>6958.8</v>
      </c>
      <c r="J257" s="50">
        <f>6965.3-6.5</f>
        <v>6958.8</v>
      </c>
      <c r="K257" s="50"/>
      <c r="L257" s="50"/>
      <c r="M257" s="50">
        <f t="shared" si="46"/>
        <v>6958.8</v>
      </c>
      <c r="N257" s="51">
        <f t="shared" si="47"/>
        <v>6958.8</v>
      </c>
      <c r="O257" s="52"/>
      <c r="P257" s="52"/>
      <c r="Q257" s="53">
        <f t="shared" si="44"/>
        <v>6958.8</v>
      </c>
      <c r="R257" s="92">
        <f t="shared" si="45"/>
        <v>6958.8</v>
      </c>
      <c r="S257" s="52"/>
      <c r="T257" s="52"/>
      <c r="U257" s="53">
        <f t="shared" si="43"/>
        <v>6958.8</v>
      </c>
      <c r="V257" s="53">
        <f t="shared" si="43"/>
        <v>6958.8</v>
      </c>
      <c r="W257" s="53"/>
      <c r="X257" s="53"/>
      <c r="Y257" s="53">
        <f t="shared" si="40"/>
        <v>6958.8</v>
      </c>
      <c r="Z257" s="53">
        <f t="shared" si="41"/>
        <v>6958.8</v>
      </c>
    </row>
    <row r="258" spans="1:26" x14ac:dyDescent="0.2">
      <c r="A258" s="43" t="s">
        <v>196</v>
      </c>
      <c r="B258" s="44">
        <v>78</v>
      </c>
      <c r="C258" s="45">
        <v>702</v>
      </c>
      <c r="D258" s="46" t="s">
        <v>155</v>
      </c>
      <c r="E258" s="47" t="s">
        <v>3</v>
      </c>
      <c r="F258" s="46" t="s">
        <v>2</v>
      </c>
      <c r="G258" s="48" t="s">
        <v>195</v>
      </c>
      <c r="H258" s="49" t="s">
        <v>7</v>
      </c>
      <c r="I258" s="50">
        <f>I259</f>
        <v>200</v>
      </c>
      <c r="J258" s="50">
        <f>J259</f>
        <v>200</v>
      </c>
      <c r="K258" s="50"/>
      <c r="L258" s="50"/>
      <c r="M258" s="50">
        <f t="shared" si="46"/>
        <v>200</v>
      </c>
      <c r="N258" s="51">
        <f t="shared" si="47"/>
        <v>200</v>
      </c>
      <c r="O258" s="52"/>
      <c r="P258" s="52"/>
      <c r="Q258" s="53">
        <f t="shared" si="44"/>
        <v>200</v>
      </c>
      <c r="R258" s="92">
        <f t="shared" si="45"/>
        <v>200</v>
      </c>
      <c r="S258" s="52"/>
      <c r="T258" s="52"/>
      <c r="U258" s="53">
        <f t="shared" si="43"/>
        <v>200</v>
      </c>
      <c r="V258" s="53">
        <f t="shared" si="43"/>
        <v>200</v>
      </c>
      <c r="W258" s="53"/>
      <c r="X258" s="53"/>
      <c r="Y258" s="53">
        <f t="shared" si="40"/>
        <v>200</v>
      </c>
      <c r="Z258" s="53">
        <f t="shared" si="41"/>
        <v>200</v>
      </c>
    </row>
    <row r="259" spans="1:26" ht="22.5" x14ac:dyDescent="0.2">
      <c r="A259" s="43" t="s">
        <v>79</v>
      </c>
      <c r="B259" s="44">
        <v>78</v>
      </c>
      <c r="C259" s="45">
        <v>702</v>
      </c>
      <c r="D259" s="46" t="s">
        <v>155</v>
      </c>
      <c r="E259" s="47" t="s">
        <v>3</v>
      </c>
      <c r="F259" s="46" t="s">
        <v>2</v>
      </c>
      <c r="G259" s="48" t="s">
        <v>195</v>
      </c>
      <c r="H259" s="49">
        <v>600</v>
      </c>
      <c r="I259" s="50">
        <f>I260</f>
        <v>200</v>
      </c>
      <c r="J259" s="50">
        <f>J260</f>
        <v>200</v>
      </c>
      <c r="K259" s="50"/>
      <c r="L259" s="50"/>
      <c r="M259" s="50">
        <f t="shared" si="46"/>
        <v>200</v>
      </c>
      <c r="N259" s="51">
        <f t="shared" si="47"/>
        <v>200</v>
      </c>
      <c r="O259" s="52"/>
      <c r="P259" s="52"/>
      <c r="Q259" s="53">
        <f t="shared" si="44"/>
        <v>200</v>
      </c>
      <c r="R259" s="92">
        <f t="shared" si="45"/>
        <v>200</v>
      </c>
      <c r="S259" s="52"/>
      <c r="T259" s="52"/>
      <c r="U259" s="53">
        <f t="shared" si="43"/>
        <v>200</v>
      </c>
      <c r="V259" s="53">
        <f t="shared" si="43"/>
        <v>200</v>
      </c>
      <c r="W259" s="53"/>
      <c r="X259" s="53"/>
      <c r="Y259" s="53">
        <f t="shared" si="40"/>
        <v>200</v>
      </c>
      <c r="Z259" s="53">
        <f t="shared" si="41"/>
        <v>200</v>
      </c>
    </row>
    <row r="260" spans="1:26" x14ac:dyDescent="0.2">
      <c r="A260" s="43" t="s">
        <v>156</v>
      </c>
      <c r="B260" s="44">
        <v>78</v>
      </c>
      <c r="C260" s="45">
        <v>702</v>
      </c>
      <c r="D260" s="46" t="s">
        <v>155</v>
      </c>
      <c r="E260" s="47" t="s">
        <v>3</v>
      </c>
      <c r="F260" s="46" t="s">
        <v>2</v>
      </c>
      <c r="G260" s="48" t="s">
        <v>195</v>
      </c>
      <c r="H260" s="49">
        <v>610</v>
      </c>
      <c r="I260" s="50">
        <v>200</v>
      </c>
      <c r="J260" s="50">
        <v>200</v>
      </c>
      <c r="K260" s="50"/>
      <c r="L260" s="50"/>
      <c r="M260" s="50">
        <f t="shared" si="46"/>
        <v>200</v>
      </c>
      <c r="N260" s="51">
        <f t="shared" si="47"/>
        <v>200</v>
      </c>
      <c r="O260" s="52"/>
      <c r="P260" s="52"/>
      <c r="Q260" s="53">
        <f t="shared" si="44"/>
        <v>200</v>
      </c>
      <c r="R260" s="92">
        <f t="shared" si="45"/>
        <v>200</v>
      </c>
      <c r="S260" s="52"/>
      <c r="T260" s="52"/>
      <c r="U260" s="53">
        <f t="shared" si="43"/>
        <v>200</v>
      </c>
      <c r="V260" s="53">
        <f t="shared" si="43"/>
        <v>200</v>
      </c>
      <c r="W260" s="53"/>
      <c r="X260" s="53"/>
      <c r="Y260" s="53">
        <f t="shared" si="40"/>
        <v>200</v>
      </c>
      <c r="Z260" s="53">
        <f t="shared" si="41"/>
        <v>200</v>
      </c>
    </row>
    <row r="261" spans="1:26" x14ac:dyDescent="0.2">
      <c r="A261" s="43" t="s">
        <v>194</v>
      </c>
      <c r="B261" s="44">
        <v>78</v>
      </c>
      <c r="C261" s="45">
        <v>702</v>
      </c>
      <c r="D261" s="46" t="s">
        <v>155</v>
      </c>
      <c r="E261" s="47" t="s">
        <v>3</v>
      </c>
      <c r="F261" s="46" t="s">
        <v>2</v>
      </c>
      <c r="G261" s="48" t="s">
        <v>193</v>
      </c>
      <c r="H261" s="49" t="s">
        <v>7</v>
      </c>
      <c r="I261" s="50">
        <f>I262+I264</f>
        <v>1515.4</v>
      </c>
      <c r="J261" s="50">
        <f>J262+J264</f>
        <v>1515.4</v>
      </c>
      <c r="K261" s="50"/>
      <c r="L261" s="50"/>
      <c r="M261" s="50">
        <f t="shared" si="46"/>
        <v>1515.4</v>
      </c>
      <c r="N261" s="51">
        <f t="shared" si="47"/>
        <v>1515.4</v>
      </c>
      <c r="O261" s="52"/>
      <c r="P261" s="52"/>
      <c r="Q261" s="53">
        <f t="shared" si="44"/>
        <v>1515.4</v>
      </c>
      <c r="R261" s="92">
        <f t="shared" si="45"/>
        <v>1515.4</v>
      </c>
      <c r="S261" s="52"/>
      <c r="T261" s="52"/>
      <c r="U261" s="53">
        <f t="shared" si="43"/>
        <v>1515.4</v>
      </c>
      <c r="V261" s="53">
        <f t="shared" si="43"/>
        <v>1515.4</v>
      </c>
      <c r="W261" s="53"/>
      <c r="X261" s="53"/>
      <c r="Y261" s="53">
        <f t="shared" si="40"/>
        <v>1515.4</v>
      </c>
      <c r="Z261" s="53">
        <f t="shared" si="41"/>
        <v>1515.4</v>
      </c>
    </row>
    <row r="262" spans="1:26" x14ac:dyDescent="0.2">
      <c r="A262" s="43" t="s">
        <v>38</v>
      </c>
      <c r="B262" s="44">
        <v>78</v>
      </c>
      <c r="C262" s="45">
        <v>702</v>
      </c>
      <c r="D262" s="46" t="s">
        <v>155</v>
      </c>
      <c r="E262" s="47" t="s">
        <v>3</v>
      </c>
      <c r="F262" s="46" t="s">
        <v>2</v>
      </c>
      <c r="G262" s="48" t="s">
        <v>193</v>
      </c>
      <c r="H262" s="49">
        <v>300</v>
      </c>
      <c r="I262" s="50">
        <f>I263</f>
        <v>100</v>
      </c>
      <c r="J262" s="50">
        <f>J263</f>
        <v>100</v>
      </c>
      <c r="K262" s="50"/>
      <c r="L262" s="50"/>
      <c r="M262" s="50">
        <f t="shared" si="46"/>
        <v>100</v>
      </c>
      <c r="N262" s="51">
        <f t="shared" si="47"/>
        <v>100</v>
      </c>
      <c r="O262" s="52"/>
      <c r="P262" s="52"/>
      <c r="Q262" s="53">
        <f t="shared" si="44"/>
        <v>100</v>
      </c>
      <c r="R262" s="92">
        <f t="shared" si="45"/>
        <v>100</v>
      </c>
      <c r="S262" s="52"/>
      <c r="T262" s="52"/>
      <c r="U262" s="53">
        <f t="shared" si="43"/>
        <v>100</v>
      </c>
      <c r="V262" s="53">
        <f t="shared" si="43"/>
        <v>100</v>
      </c>
      <c r="W262" s="53"/>
      <c r="X262" s="53"/>
      <c r="Y262" s="53">
        <f t="shared" si="40"/>
        <v>100</v>
      </c>
      <c r="Z262" s="53">
        <f t="shared" si="41"/>
        <v>100</v>
      </c>
    </row>
    <row r="263" spans="1:26" ht="22.5" x14ac:dyDescent="0.2">
      <c r="A263" s="43" t="s">
        <v>36</v>
      </c>
      <c r="B263" s="44">
        <v>78</v>
      </c>
      <c r="C263" s="45">
        <v>702</v>
      </c>
      <c r="D263" s="46" t="s">
        <v>155</v>
      </c>
      <c r="E263" s="47" t="s">
        <v>3</v>
      </c>
      <c r="F263" s="46" t="s">
        <v>2</v>
      </c>
      <c r="G263" s="48" t="s">
        <v>193</v>
      </c>
      <c r="H263" s="49">
        <v>320</v>
      </c>
      <c r="I263" s="50">
        <v>100</v>
      </c>
      <c r="J263" s="50">
        <v>100</v>
      </c>
      <c r="K263" s="50"/>
      <c r="L263" s="50"/>
      <c r="M263" s="50">
        <f t="shared" si="46"/>
        <v>100</v>
      </c>
      <c r="N263" s="51">
        <f t="shared" si="47"/>
        <v>100</v>
      </c>
      <c r="O263" s="52"/>
      <c r="P263" s="52"/>
      <c r="Q263" s="53">
        <f t="shared" si="44"/>
        <v>100</v>
      </c>
      <c r="R263" s="92">
        <f t="shared" si="45"/>
        <v>100</v>
      </c>
      <c r="S263" s="52"/>
      <c r="T263" s="52"/>
      <c r="U263" s="53">
        <f t="shared" si="43"/>
        <v>100</v>
      </c>
      <c r="V263" s="53">
        <f t="shared" si="43"/>
        <v>100</v>
      </c>
      <c r="W263" s="53"/>
      <c r="X263" s="53"/>
      <c r="Y263" s="53">
        <f t="shared" si="40"/>
        <v>100</v>
      </c>
      <c r="Z263" s="53">
        <f t="shared" si="41"/>
        <v>100</v>
      </c>
    </row>
    <row r="264" spans="1:26" ht="22.5" x14ac:dyDescent="0.2">
      <c r="A264" s="43" t="s">
        <v>79</v>
      </c>
      <c r="B264" s="44">
        <v>78</v>
      </c>
      <c r="C264" s="45">
        <v>702</v>
      </c>
      <c r="D264" s="46" t="s">
        <v>155</v>
      </c>
      <c r="E264" s="47" t="s">
        <v>3</v>
      </c>
      <c r="F264" s="46" t="s">
        <v>2</v>
      </c>
      <c r="G264" s="48" t="s">
        <v>193</v>
      </c>
      <c r="H264" s="49">
        <v>600</v>
      </c>
      <c r="I264" s="50">
        <f>I265</f>
        <v>1415.4</v>
      </c>
      <c r="J264" s="50">
        <f>J265</f>
        <v>1415.4</v>
      </c>
      <c r="K264" s="50"/>
      <c r="L264" s="50"/>
      <c r="M264" s="50">
        <f t="shared" si="46"/>
        <v>1415.4</v>
      </c>
      <c r="N264" s="51">
        <f t="shared" si="47"/>
        <v>1415.4</v>
      </c>
      <c r="O264" s="52"/>
      <c r="P264" s="52"/>
      <c r="Q264" s="53">
        <f t="shared" si="44"/>
        <v>1415.4</v>
      </c>
      <c r="R264" s="92">
        <f t="shared" si="45"/>
        <v>1415.4</v>
      </c>
      <c r="S264" s="52"/>
      <c r="T264" s="52"/>
      <c r="U264" s="53">
        <f t="shared" si="43"/>
        <v>1415.4</v>
      </c>
      <c r="V264" s="53">
        <f t="shared" si="43"/>
        <v>1415.4</v>
      </c>
      <c r="W264" s="53"/>
      <c r="X264" s="53"/>
      <c r="Y264" s="53">
        <f t="shared" si="40"/>
        <v>1415.4</v>
      </c>
      <c r="Z264" s="53">
        <f t="shared" si="41"/>
        <v>1415.4</v>
      </c>
    </row>
    <row r="265" spans="1:26" x14ac:dyDescent="0.2">
      <c r="A265" s="43" t="s">
        <v>156</v>
      </c>
      <c r="B265" s="44">
        <v>78</v>
      </c>
      <c r="C265" s="45">
        <v>702</v>
      </c>
      <c r="D265" s="46" t="s">
        <v>155</v>
      </c>
      <c r="E265" s="47" t="s">
        <v>3</v>
      </c>
      <c r="F265" s="46" t="s">
        <v>2</v>
      </c>
      <c r="G265" s="48" t="s">
        <v>193</v>
      </c>
      <c r="H265" s="49">
        <v>610</v>
      </c>
      <c r="I265" s="50">
        <f>1408.9+6.5</f>
        <v>1415.4</v>
      </c>
      <c r="J265" s="50">
        <f>1408.9+6.5</f>
        <v>1415.4</v>
      </c>
      <c r="K265" s="50"/>
      <c r="L265" s="50"/>
      <c r="M265" s="50">
        <f t="shared" si="46"/>
        <v>1415.4</v>
      </c>
      <c r="N265" s="51">
        <f t="shared" si="47"/>
        <v>1415.4</v>
      </c>
      <c r="O265" s="52"/>
      <c r="P265" s="52"/>
      <c r="Q265" s="53">
        <f t="shared" si="44"/>
        <v>1415.4</v>
      </c>
      <c r="R265" s="92">
        <f t="shared" si="45"/>
        <v>1415.4</v>
      </c>
      <c r="S265" s="52"/>
      <c r="T265" s="52"/>
      <c r="U265" s="53">
        <f t="shared" si="43"/>
        <v>1415.4</v>
      </c>
      <c r="V265" s="53">
        <f t="shared" si="43"/>
        <v>1415.4</v>
      </c>
      <c r="W265" s="53"/>
      <c r="X265" s="53"/>
      <c r="Y265" s="53">
        <f t="shared" si="40"/>
        <v>1415.4</v>
      </c>
      <c r="Z265" s="53">
        <f t="shared" si="41"/>
        <v>1415.4</v>
      </c>
    </row>
    <row r="266" spans="1:26" ht="56.25" x14ac:dyDescent="0.2">
      <c r="A266" s="43" t="s">
        <v>192</v>
      </c>
      <c r="B266" s="44">
        <v>78</v>
      </c>
      <c r="C266" s="45">
        <v>702</v>
      </c>
      <c r="D266" s="46" t="s">
        <v>155</v>
      </c>
      <c r="E266" s="47" t="s">
        <v>3</v>
      </c>
      <c r="F266" s="46" t="s">
        <v>2</v>
      </c>
      <c r="G266" s="48" t="s">
        <v>191</v>
      </c>
      <c r="H266" s="49" t="s">
        <v>7</v>
      </c>
      <c r="I266" s="50">
        <f>I267</f>
        <v>123731.9</v>
      </c>
      <c r="J266" s="50">
        <f>J267</f>
        <v>123731.9</v>
      </c>
      <c r="K266" s="50"/>
      <c r="L266" s="50"/>
      <c r="M266" s="50">
        <f t="shared" si="46"/>
        <v>123731.9</v>
      </c>
      <c r="N266" s="51">
        <f t="shared" si="47"/>
        <v>123731.9</v>
      </c>
      <c r="O266" s="52"/>
      <c r="P266" s="52"/>
      <c r="Q266" s="53">
        <f t="shared" si="44"/>
        <v>123731.9</v>
      </c>
      <c r="R266" s="92">
        <f t="shared" si="45"/>
        <v>123731.9</v>
      </c>
      <c r="S266" s="52"/>
      <c r="T266" s="52"/>
      <c r="U266" s="53">
        <f t="shared" si="43"/>
        <v>123731.9</v>
      </c>
      <c r="V266" s="53">
        <f t="shared" si="43"/>
        <v>123731.9</v>
      </c>
      <c r="W266" s="53"/>
      <c r="X266" s="53"/>
      <c r="Y266" s="53">
        <f t="shared" si="40"/>
        <v>123731.9</v>
      </c>
      <c r="Z266" s="53">
        <f t="shared" si="41"/>
        <v>123731.9</v>
      </c>
    </row>
    <row r="267" spans="1:26" ht="22.5" x14ac:dyDescent="0.2">
      <c r="A267" s="43" t="s">
        <v>79</v>
      </c>
      <c r="B267" s="44">
        <v>78</v>
      </c>
      <c r="C267" s="45">
        <v>702</v>
      </c>
      <c r="D267" s="46" t="s">
        <v>155</v>
      </c>
      <c r="E267" s="47" t="s">
        <v>3</v>
      </c>
      <c r="F267" s="46" t="s">
        <v>2</v>
      </c>
      <c r="G267" s="48" t="s">
        <v>191</v>
      </c>
      <c r="H267" s="49">
        <v>600</v>
      </c>
      <c r="I267" s="50">
        <f>I268</f>
        <v>123731.9</v>
      </c>
      <c r="J267" s="50">
        <f>J268</f>
        <v>123731.9</v>
      </c>
      <c r="K267" s="50"/>
      <c r="L267" s="50"/>
      <c r="M267" s="50">
        <f t="shared" si="46"/>
        <v>123731.9</v>
      </c>
      <c r="N267" s="51">
        <f t="shared" si="47"/>
        <v>123731.9</v>
      </c>
      <c r="O267" s="52"/>
      <c r="P267" s="52"/>
      <c r="Q267" s="53">
        <f t="shared" si="44"/>
        <v>123731.9</v>
      </c>
      <c r="R267" s="92">
        <f t="shared" si="45"/>
        <v>123731.9</v>
      </c>
      <c r="S267" s="52"/>
      <c r="T267" s="52"/>
      <c r="U267" s="53">
        <f t="shared" si="43"/>
        <v>123731.9</v>
      </c>
      <c r="V267" s="53">
        <f t="shared" si="43"/>
        <v>123731.9</v>
      </c>
      <c r="W267" s="53"/>
      <c r="X267" s="53"/>
      <c r="Y267" s="53">
        <f t="shared" si="40"/>
        <v>123731.9</v>
      </c>
      <c r="Z267" s="53">
        <f t="shared" si="41"/>
        <v>123731.9</v>
      </c>
    </row>
    <row r="268" spans="1:26" x14ac:dyDescent="0.2">
      <c r="A268" s="43" t="s">
        <v>156</v>
      </c>
      <c r="B268" s="44">
        <v>78</v>
      </c>
      <c r="C268" s="45">
        <v>702</v>
      </c>
      <c r="D268" s="46" t="s">
        <v>155</v>
      </c>
      <c r="E268" s="47" t="s">
        <v>3</v>
      </c>
      <c r="F268" s="46" t="s">
        <v>2</v>
      </c>
      <c r="G268" s="48" t="s">
        <v>191</v>
      </c>
      <c r="H268" s="49">
        <v>610</v>
      </c>
      <c r="I268" s="50">
        <v>123731.9</v>
      </c>
      <c r="J268" s="50">
        <v>123731.9</v>
      </c>
      <c r="K268" s="50"/>
      <c r="L268" s="50"/>
      <c r="M268" s="50">
        <f t="shared" si="46"/>
        <v>123731.9</v>
      </c>
      <c r="N268" s="51">
        <f t="shared" si="47"/>
        <v>123731.9</v>
      </c>
      <c r="O268" s="52"/>
      <c r="P268" s="52"/>
      <c r="Q268" s="53">
        <f t="shared" si="44"/>
        <v>123731.9</v>
      </c>
      <c r="R268" s="92">
        <f t="shared" si="45"/>
        <v>123731.9</v>
      </c>
      <c r="S268" s="52"/>
      <c r="T268" s="52"/>
      <c r="U268" s="53">
        <f t="shared" si="43"/>
        <v>123731.9</v>
      </c>
      <c r="V268" s="53">
        <f t="shared" si="43"/>
        <v>123731.9</v>
      </c>
      <c r="W268" s="53"/>
      <c r="X268" s="53"/>
      <c r="Y268" s="53">
        <f t="shared" si="40"/>
        <v>123731.9</v>
      </c>
      <c r="Z268" s="53">
        <f t="shared" si="41"/>
        <v>123731.9</v>
      </c>
    </row>
    <row r="269" spans="1:26" x14ac:dyDescent="0.2">
      <c r="A269" s="43" t="s">
        <v>190</v>
      </c>
      <c r="B269" s="44">
        <v>78</v>
      </c>
      <c r="C269" s="45">
        <v>703</v>
      </c>
      <c r="D269" s="46" t="s">
        <v>7</v>
      </c>
      <c r="E269" s="47" t="s">
        <v>7</v>
      </c>
      <c r="F269" s="46" t="s">
        <v>7</v>
      </c>
      <c r="G269" s="48" t="s">
        <v>7</v>
      </c>
      <c r="H269" s="49" t="s">
        <v>7</v>
      </c>
      <c r="I269" s="50">
        <f>I270</f>
        <v>10358.199999999999</v>
      </c>
      <c r="J269" s="50">
        <f>J270</f>
        <v>10358.199999999999</v>
      </c>
      <c r="K269" s="50"/>
      <c r="L269" s="50"/>
      <c r="M269" s="50">
        <f t="shared" si="46"/>
        <v>10358.199999999999</v>
      </c>
      <c r="N269" s="51">
        <f t="shared" si="47"/>
        <v>10358.199999999999</v>
      </c>
      <c r="O269" s="52"/>
      <c r="P269" s="52"/>
      <c r="Q269" s="53">
        <f t="shared" si="44"/>
        <v>10358.199999999999</v>
      </c>
      <c r="R269" s="92">
        <f t="shared" si="45"/>
        <v>10358.199999999999</v>
      </c>
      <c r="S269" s="52"/>
      <c r="T269" s="52"/>
      <c r="U269" s="53">
        <f t="shared" si="43"/>
        <v>10358.199999999999</v>
      </c>
      <c r="V269" s="53">
        <f t="shared" si="43"/>
        <v>10358.199999999999</v>
      </c>
      <c r="W269" s="53"/>
      <c r="X269" s="53"/>
      <c r="Y269" s="53">
        <f t="shared" si="40"/>
        <v>10358.199999999999</v>
      </c>
      <c r="Z269" s="53">
        <f t="shared" si="41"/>
        <v>10358.199999999999</v>
      </c>
    </row>
    <row r="270" spans="1:26" ht="56.25" x14ac:dyDescent="0.2">
      <c r="A270" s="43" t="s">
        <v>318</v>
      </c>
      <c r="B270" s="44">
        <v>78</v>
      </c>
      <c r="C270" s="45">
        <v>703</v>
      </c>
      <c r="D270" s="46" t="s">
        <v>155</v>
      </c>
      <c r="E270" s="47" t="s">
        <v>3</v>
      </c>
      <c r="F270" s="46" t="s">
        <v>2</v>
      </c>
      <c r="G270" s="48" t="s">
        <v>9</v>
      </c>
      <c r="H270" s="49" t="s">
        <v>7</v>
      </c>
      <c r="I270" s="50">
        <f>I271+I274+I277+I280</f>
        <v>10358.199999999999</v>
      </c>
      <c r="J270" s="50">
        <f>J271+J274+J277+J280</f>
        <v>10358.199999999999</v>
      </c>
      <c r="K270" s="50"/>
      <c r="L270" s="50"/>
      <c r="M270" s="50">
        <f t="shared" si="46"/>
        <v>10358.199999999999</v>
      </c>
      <c r="N270" s="51">
        <f t="shared" si="47"/>
        <v>10358.199999999999</v>
      </c>
      <c r="O270" s="52"/>
      <c r="P270" s="52"/>
      <c r="Q270" s="53">
        <f t="shared" si="44"/>
        <v>10358.199999999999</v>
      </c>
      <c r="R270" s="92">
        <f t="shared" si="45"/>
        <v>10358.199999999999</v>
      </c>
      <c r="S270" s="52"/>
      <c r="T270" s="52"/>
      <c r="U270" s="53">
        <f t="shared" si="43"/>
        <v>10358.199999999999</v>
      </c>
      <c r="V270" s="53">
        <f t="shared" si="43"/>
        <v>10358.199999999999</v>
      </c>
      <c r="W270" s="53"/>
      <c r="X270" s="53"/>
      <c r="Y270" s="53">
        <f t="shared" si="40"/>
        <v>10358.199999999999</v>
      </c>
      <c r="Z270" s="53">
        <f t="shared" si="41"/>
        <v>10358.199999999999</v>
      </c>
    </row>
    <row r="271" spans="1:26" ht="67.5" x14ac:dyDescent="0.2">
      <c r="A271" s="43" t="s">
        <v>189</v>
      </c>
      <c r="B271" s="44">
        <v>78</v>
      </c>
      <c r="C271" s="45">
        <v>703</v>
      </c>
      <c r="D271" s="46" t="s">
        <v>155</v>
      </c>
      <c r="E271" s="47" t="s">
        <v>3</v>
      </c>
      <c r="F271" s="46" t="s">
        <v>2</v>
      </c>
      <c r="G271" s="48" t="s">
        <v>188</v>
      </c>
      <c r="H271" s="49" t="s">
        <v>7</v>
      </c>
      <c r="I271" s="50">
        <f>I272</f>
        <v>124.7</v>
      </c>
      <c r="J271" s="50">
        <f>J272</f>
        <v>124.7</v>
      </c>
      <c r="K271" s="50"/>
      <c r="L271" s="50"/>
      <c r="M271" s="50">
        <f t="shared" si="46"/>
        <v>124.7</v>
      </c>
      <c r="N271" s="51">
        <f t="shared" si="47"/>
        <v>124.7</v>
      </c>
      <c r="O271" s="52"/>
      <c r="P271" s="52"/>
      <c r="Q271" s="53">
        <f t="shared" si="44"/>
        <v>124.7</v>
      </c>
      <c r="R271" s="92">
        <f t="shared" si="45"/>
        <v>124.7</v>
      </c>
      <c r="S271" s="52"/>
      <c r="T271" s="52"/>
      <c r="U271" s="53">
        <f t="shared" si="43"/>
        <v>124.7</v>
      </c>
      <c r="V271" s="53">
        <f t="shared" si="43"/>
        <v>124.7</v>
      </c>
      <c r="W271" s="53"/>
      <c r="X271" s="53"/>
      <c r="Y271" s="53">
        <f t="shared" si="40"/>
        <v>124.7</v>
      </c>
      <c r="Z271" s="53">
        <f t="shared" si="41"/>
        <v>124.7</v>
      </c>
    </row>
    <row r="272" spans="1:26" ht="22.5" x14ac:dyDescent="0.2">
      <c r="A272" s="43" t="s">
        <v>79</v>
      </c>
      <c r="B272" s="44">
        <v>78</v>
      </c>
      <c r="C272" s="45">
        <v>703</v>
      </c>
      <c r="D272" s="46" t="s">
        <v>155</v>
      </c>
      <c r="E272" s="47" t="s">
        <v>3</v>
      </c>
      <c r="F272" s="46" t="s">
        <v>2</v>
      </c>
      <c r="G272" s="48" t="s">
        <v>188</v>
      </c>
      <c r="H272" s="49">
        <v>600</v>
      </c>
      <c r="I272" s="50">
        <f>I273</f>
        <v>124.7</v>
      </c>
      <c r="J272" s="50">
        <f>J273</f>
        <v>124.7</v>
      </c>
      <c r="K272" s="50"/>
      <c r="L272" s="50"/>
      <c r="M272" s="50">
        <f t="shared" si="46"/>
        <v>124.7</v>
      </c>
      <c r="N272" s="51">
        <f t="shared" si="47"/>
        <v>124.7</v>
      </c>
      <c r="O272" s="52"/>
      <c r="P272" s="52"/>
      <c r="Q272" s="53">
        <f t="shared" si="44"/>
        <v>124.7</v>
      </c>
      <c r="R272" s="92">
        <f t="shared" si="45"/>
        <v>124.7</v>
      </c>
      <c r="S272" s="52"/>
      <c r="T272" s="52"/>
      <c r="U272" s="53">
        <f t="shared" si="43"/>
        <v>124.7</v>
      </c>
      <c r="V272" s="53">
        <f t="shared" si="43"/>
        <v>124.7</v>
      </c>
      <c r="W272" s="53"/>
      <c r="X272" s="53"/>
      <c r="Y272" s="53">
        <f t="shared" si="40"/>
        <v>124.7</v>
      </c>
      <c r="Z272" s="53">
        <f t="shared" si="41"/>
        <v>124.7</v>
      </c>
    </row>
    <row r="273" spans="1:26" x14ac:dyDescent="0.2">
      <c r="A273" s="43" t="s">
        <v>156</v>
      </c>
      <c r="B273" s="44">
        <v>78</v>
      </c>
      <c r="C273" s="45">
        <v>703</v>
      </c>
      <c r="D273" s="46" t="s">
        <v>155</v>
      </c>
      <c r="E273" s="47" t="s">
        <v>3</v>
      </c>
      <c r="F273" s="46" t="s">
        <v>2</v>
      </c>
      <c r="G273" s="48" t="s">
        <v>188</v>
      </c>
      <c r="H273" s="49">
        <v>610</v>
      </c>
      <c r="I273" s="50">
        <v>124.7</v>
      </c>
      <c r="J273" s="50">
        <v>124.7</v>
      </c>
      <c r="K273" s="50"/>
      <c r="L273" s="50"/>
      <c r="M273" s="50">
        <f t="shared" si="46"/>
        <v>124.7</v>
      </c>
      <c r="N273" s="51">
        <f t="shared" si="47"/>
        <v>124.7</v>
      </c>
      <c r="O273" s="52"/>
      <c r="P273" s="52"/>
      <c r="Q273" s="53">
        <f t="shared" si="44"/>
        <v>124.7</v>
      </c>
      <c r="R273" s="92">
        <f t="shared" si="45"/>
        <v>124.7</v>
      </c>
      <c r="S273" s="52"/>
      <c r="T273" s="52"/>
      <c r="U273" s="53">
        <f t="shared" si="43"/>
        <v>124.7</v>
      </c>
      <c r="V273" s="53">
        <f t="shared" si="43"/>
        <v>124.7</v>
      </c>
      <c r="W273" s="53"/>
      <c r="X273" s="53"/>
      <c r="Y273" s="53">
        <f t="shared" si="40"/>
        <v>124.7</v>
      </c>
      <c r="Z273" s="53">
        <f t="shared" si="41"/>
        <v>124.7</v>
      </c>
    </row>
    <row r="274" spans="1:26" ht="22.5" x14ac:dyDescent="0.2">
      <c r="A274" s="43" t="s">
        <v>187</v>
      </c>
      <c r="B274" s="44">
        <v>78</v>
      </c>
      <c r="C274" s="45">
        <v>703</v>
      </c>
      <c r="D274" s="46" t="s">
        <v>155</v>
      </c>
      <c r="E274" s="47" t="s">
        <v>3</v>
      </c>
      <c r="F274" s="46" t="s">
        <v>2</v>
      </c>
      <c r="G274" s="48" t="s">
        <v>186</v>
      </c>
      <c r="H274" s="49" t="s">
        <v>7</v>
      </c>
      <c r="I274" s="50">
        <f>I275</f>
        <v>77.400000000000006</v>
      </c>
      <c r="J274" s="50">
        <f>J275</f>
        <v>77.400000000000006</v>
      </c>
      <c r="K274" s="50"/>
      <c r="L274" s="50"/>
      <c r="M274" s="50">
        <f t="shared" si="46"/>
        <v>77.400000000000006</v>
      </c>
      <c r="N274" s="51">
        <f t="shared" si="47"/>
        <v>77.400000000000006</v>
      </c>
      <c r="O274" s="52"/>
      <c r="P274" s="52"/>
      <c r="Q274" s="53">
        <f t="shared" si="44"/>
        <v>77.400000000000006</v>
      </c>
      <c r="R274" s="92">
        <f t="shared" si="45"/>
        <v>77.400000000000006</v>
      </c>
      <c r="S274" s="52"/>
      <c r="T274" s="52"/>
      <c r="U274" s="53">
        <f t="shared" si="43"/>
        <v>77.400000000000006</v>
      </c>
      <c r="V274" s="53">
        <f t="shared" si="43"/>
        <v>77.400000000000006</v>
      </c>
      <c r="W274" s="53"/>
      <c r="X274" s="53"/>
      <c r="Y274" s="53">
        <f t="shared" si="40"/>
        <v>77.400000000000006</v>
      </c>
      <c r="Z274" s="53">
        <f t="shared" si="41"/>
        <v>77.400000000000006</v>
      </c>
    </row>
    <row r="275" spans="1:26" ht="22.5" x14ac:dyDescent="0.2">
      <c r="A275" s="43" t="s">
        <v>79</v>
      </c>
      <c r="B275" s="44">
        <v>78</v>
      </c>
      <c r="C275" s="45">
        <v>703</v>
      </c>
      <c r="D275" s="46" t="s">
        <v>155</v>
      </c>
      <c r="E275" s="47" t="s">
        <v>3</v>
      </c>
      <c r="F275" s="46" t="s">
        <v>2</v>
      </c>
      <c r="G275" s="48" t="s">
        <v>186</v>
      </c>
      <c r="H275" s="49">
        <v>600</v>
      </c>
      <c r="I275" s="50">
        <f>I276</f>
        <v>77.400000000000006</v>
      </c>
      <c r="J275" s="50">
        <f>J276</f>
        <v>77.400000000000006</v>
      </c>
      <c r="K275" s="50"/>
      <c r="L275" s="50"/>
      <c r="M275" s="50">
        <f t="shared" si="46"/>
        <v>77.400000000000006</v>
      </c>
      <c r="N275" s="51">
        <f t="shared" si="47"/>
        <v>77.400000000000006</v>
      </c>
      <c r="O275" s="52"/>
      <c r="P275" s="52"/>
      <c r="Q275" s="53">
        <f t="shared" si="44"/>
        <v>77.400000000000006</v>
      </c>
      <c r="R275" s="92">
        <f t="shared" si="45"/>
        <v>77.400000000000006</v>
      </c>
      <c r="S275" s="52"/>
      <c r="T275" s="52"/>
      <c r="U275" s="53">
        <f t="shared" si="43"/>
        <v>77.400000000000006</v>
      </c>
      <c r="V275" s="53">
        <f t="shared" si="43"/>
        <v>77.400000000000006</v>
      </c>
      <c r="W275" s="53"/>
      <c r="X275" s="53"/>
      <c r="Y275" s="53">
        <f t="shared" si="40"/>
        <v>77.400000000000006</v>
      </c>
      <c r="Z275" s="53">
        <f t="shared" si="41"/>
        <v>77.400000000000006</v>
      </c>
    </row>
    <row r="276" spans="1:26" x14ac:dyDescent="0.2">
      <c r="A276" s="43" t="s">
        <v>156</v>
      </c>
      <c r="B276" s="44">
        <v>78</v>
      </c>
      <c r="C276" s="45">
        <v>703</v>
      </c>
      <c r="D276" s="46" t="s">
        <v>155</v>
      </c>
      <c r="E276" s="47" t="s">
        <v>3</v>
      </c>
      <c r="F276" s="46" t="s">
        <v>2</v>
      </c>
      <c r="G276" s="48" t="s">
        <v>186</v>
      </c>
      <c r="H276" s="49">
        <v>610</v>
      </c>
      <c r="I276" s="50">
        <v>77.400000000000006</v>
      </c>
      <c r="J276" s="50">
        <v>77.400000000000006</v>
      </c>
      <c r="K276" s="50"/>
      <c r="L276" s="50"/>
      <c r="M276" s="50">
        <f t="shared" si="46"/>
        <v>77.400000000000006</v>
      </c>
      <c r="N276" s="51">
        <f t="shared" si="47"/>
        <v>77.400000000000006</v>
      </c>
      <c r="O276" s="52"/>
      <c r="P276" s="52"/>
      <c r="Q276" s="53">
        <f t="shared" si="44"/>
        <v>77.400000000000006</v>
      </c>
      <c r="R276" s="92">
        <f t="shared" si="45"/>
        <v>77.400000000000006</v>
      </c>
      <c r="S276" s="52"/>
      <c r="T276" s="52"/>
      <c r="U276" s="53">
        <f t="shared" si="43"/>
        <v>77.400000000000006</v>
      </c>
      <c r="V276" s="53">
        <f t="shared" si="43"/>
        <v>77.400000000000006</v>
      </c>
      <c r="W276" s="53"/>
      <c r="X276" s="53"/>
      <c r="Y276" s="53">
        <f t="shared" si="40"/>
        <v>77.400000000000006</v>
      </c>
      <c r="Z276" s="53">
        <f t="shared" si="41"/>
        <v>77.400000000000006</v>
      </c>
    </row>
    <row r="277" spans="1:26" x14ac:dyDescent="0.2">
      <c r="A277" s="43" t="s">
        <v>185</v>
      </c>
      <c r="B277" s="44">
        <v>78</v>
      </c>
      <c r="C277" s="45">
        <v>703</v>
      </c>
      <c r="D277" s="46" t="s">
        <v>155</v>
      </c>
      <c r="E277" s="47" t="s">
        <v>3</v>
      </c>
      <c r="F277" s="46" t="s">
        <v>2</v>
      </c>
      <c r="G277" s="48" t="s">
        <v>184</v>
      </c>
      <c r="H277" s="49" t="s">
        <v>7</v>
      </c>
      <c r="I277" s="50">
        <f>I278</f>
        <v>387.8</v>
      </c>
      <c r="J277" s="50">
        <f>J278</f>
        <v>387.8</v>
      </c>
      <c r="K277" s="50"/>
      <c r="L277" s="50"/>
      <c r="M277" s="50">
        <f t="shared" si="46"/>
        <v>387.8</v>
      </c>
      <c r="N277" s="51">
        <f t="shared" si="47"/>
        <v>387.8</v>
      </c>
      <c r="O277" s="52"/>
      <c r="P277" s="52"/>
      <c r="Q277" s="53">
        <f t="shared" si="44"/>
        <v>387.8</v>
      </c>
      <c r="R277" s="92">
        <f t="shared" si="45"/>
        <v>387.8</v>
      </c>
      <c r="S277" s="52"/>
      <c r="T277" s="52"/>
      <c r="U277" s="53">
        <f t="shared" si="43"/>
        <v>387.8</v>
      </c>
      <c r="V277" s="53">
        <f t="shared" si="43"/>
        <v>387.8</v>
      </c>
      <c r="W277" s="53"/>
      <c r="X277" s="53"/>
      <c r="Y277" s="53">
        <f t="shared" si="40"/>
        <v>387.8</v>
      </c>
      <c r="Z277" s="53">
        <f t="shared" si="41"/>
        <v>387.8</v>
      </c>
    </row>
    <row r="278" spans="1:26" ht="22.5" x14ac:dyDescent="0.2">
      <c r="A278" s="43" t="s">
        <v>79</v>
      </c>
      <c r="B278" s="44">
        <v>78</v>
      </c>
      <c r="C278" s="45">
        <v>703</v>
      </c>
      <c r="D278" s="46" t="s">
        <v>155</v>
      </c>
      <c r="E278" s="47" t="s">
        <v>3</v>
      </c>
      <c r="F278" s="46" t="s">
        <v>2</v>
      </c>
      <c r="G278" s="48" t="s">
        <v>184</v>
      </c>
      <c r="H278" s="49">
        <v>600</v>
      </c>
      <c r="I278" s="50">
        <f>I279</f>
        <v>387.8</v>
      </c>
      <c r="J278" s="50">
        <f>J279</f>
        <v>387.8</v>
      </c>
      <c r="K278" s="50"/>
      <c r="L278" s="50"/>
      <c r="M278" s="50">
        <f t="shared" si="46"/>
        <v>387.8</v>
      </c>
      <c r="N278" s="51">
        <f t="shared" si="47"/>
        <v>387.8</v>
      </c>
      <c r="O278" s="52"/>
      <c r="P278" s="52"/>
      <c r="Q278" s="53">
        <f t="shared" si="44"/>
        <v>387.8</v>
      </c>
      <c r="R278" s="92">
        <f t="shared" si="45"/>
        <v>387.8</v>
      </c>
      <c r="S278" s="52"/>
      <c r="T278" s="52"/>
      <c r="U278" s="53">
        <f t="shared" si="43"/>
        <v>387.8</v>
      </c>
      <c r="V278" s="53">
        <f t="shared" si="43"/>
        <v>387.8</v>
      </c>
      <c r="W278" s="53"/>
      <c r="X278" s="53"/>
      <c r="Y278" s="53">
        <f t="shared" si="40"/>
        <v>387.8</v>
      </c>
      <c r="Z278" s="53">
        <f t="shared" si="41"/>
        <v>387.8</v>
      </c>
    </row>
    <row r="279" spans="1:26" x14ac:dyDescent="0.2">
      <c r="A279" s="43" t="s">
        <v>156</v>
      </c>
      <c r="B279" s="44">
        <v>78</v>
      </c>
      <c r="C279" s="45">
        <v>703</v>
      </c>
      <c r="D279" s="46" t="s">
        <v>155</v>
      </c>
      <c r="E279" s="47" t="s">
        <v>3</v>
      </c>
      <c r="F279" s="46" t="s">
        <v>2</v>
      </c>
      <c r="G279" s="48" t="s">
        <v>184</v>
      </c>
      <c r="H279" s="49">
        <v>610</v>
      </c>
      <c r="I279" s="50">
        <f>56+331.8</f>
        <v>387.8</v>
      </c>
      <c r="J279" s="50">
        <f>56+331.8</f>
        <v>387.8</v>
      </c>
      <c r="K279" s="50"/>
      <c r="L279" s="50"/>
      <c r="M279" s="50">
        <f t="shared" si="46"/>
        <v>387.8</v>
      </c>
      <c r="N279" s="51">
        <f t="shared" si="47"/>
        <v>387.8</v>
      </c>
      <c r="O279" s="52"/>
      <c r="P279" s="52"/>
      <c r="Q279" s="53">
        <f t="shared" si="44"/>
        <v>387.8</v>
      </c>
      <c r="R279" s="92">
        <f t="shared" si="45"/>
        <v>387.8</v>
      </c>
      <c r="S279" s="52"/>
      <c r="T279" s="52"/>
      <c r="U279" s="53">
        <f t="shared" si="43"/>
        <v>387.8</v>
      </c>
      <c r="V279" s="53">
        <f t="shared" si="43"/>
        <v>387.8</v>
      </c>
      <c r="W279" s="53"/>
      <c r="X279" s="53"/>
      <c r="Y279" s="53">
        <f t="shared" si="40"/>
        <v>387.8</v>
      </c>
      <c r="Z279" s="53">
        <f t="shared" si="41"/>
        <v>387.8</v>
      </c>
    </row>
    <row r="280" spans="1:26" ht="56.25" x14ac:dyDescent="0.2">
      <c r="A280" s="43" t="s">
        <v>183</v>
      </c>
      <c r="B280" s="44">
        <v>78</v>
      </c>
      <c r="C280" s="45">
        <v>703</v>
      </c>
      <c r="D280" s="46" t="s">
        <v>155</v>
      </c>
      <c r="E280" s="47" t="s">
        <v>3</v>
      </c>
      <c r="F280" s="46" t="s">
        <v>2</v>
      </c>
      <c r="G280" s="48" t="s">
        <v>182</v>
      </c>
      <c r="H280" s="49" t="s">
        <v>7</v>
      </c>
      <c r="I280" s="50">
        <f>I281</f>
        <v>9768.2999999999993</v>
      </c>
      <c r="J280" s="50">
        <f>J281</f>
        <v>9768.2999999999993</v>
      </c>
      <c r="K280" s="50"/>
      <c r="L280" s="50"/>
      <c r="M280" s="50">
        <f t="shared" si="46"/>
        <v>9768.2999999999993</v>
      </c>
      <c r="N280" s="51">
        <f t="shared" si="47"/>
        <v>9768.2999999999993</v>
      </c>
      <c r="O280" s="52"/>
      <c r="P280" s="52"/>
      <c r="Q280" s="53">
        <f t="shared" si="44"/>
        <v>9768.2999999999993</v>
      </c>
      <c r="R280" s="92">
        <f t="shared" si="45"/>
        <v>9768.2999999999993</v>
      </c>
      <c r="S280" s="52"/>
      <c r="T280" s="52"/>
      <c r="U280" s="53">
        <f t="shared" si="43"/>
        <v>9768.2999999999993</v>
      </c>
      <c r="V280" s="53">
        <f t="shared" si="43"/>
        <v>9768.2999999999993</v>
      </c>
      <c r="W280" s="53"/>
      <c r="X280" s="53"/>
      <c r="Y280" s="53">
        <f t="shared" ref="Y280:Y343" si="48">U280+W280</f>
        <v>9768.2999999999993</v>
      </c>
      <c r="Z280" s="53">
        <f t="shared" ref="Z280:Z343" si="49">V280+X280</f>
        <v>9768.2999999999993</v>
      </c>
    </row>
    <row r="281" spans="1:26" ht="22.5" x14ac:dyDescent="0.2">
      <c r="A281" s="43" t="s">
        <v>79</v>
      </c>
      <c r="B281" s="44">
        <v>78</v>
      </c>
      <c r="C281" s="45">
        <v>703</v>
      </c>
      <c r="D281" s="46" t="s">
        <v>155</v>
      </c>
      <c r="E281" s="47" t="s">
        <v>3</v>
      </c>
      <c r="F281" s="46" t="s">
        <v>2</v>
      </c>
      <c r="G281" s="48" t="s">
        <v>182</v>
      </c>
      <c r="H281" s="49">
        <v>600</v>
      </c>
      <c r="I281" s="50">
        <f>I282</f>
        <v>9768.2999999999993</v>
      </c>
      <c r="J281" s="50">
        <f>J282</f>
        <v>9768.2999999999993</v>
      </c>
      <c r="K281" s="50"/>
      <c r="L281" s="50"/>
      <c r="M281" s="50">
        <f t="shared" si="46"/>
        <v>9768.2999999999993</v>
      </c>
      <c r="N281" s="51">
        <f t="shared" si="47"/>
        <v>9768.2999999999993</v>
      </c>
      <c r="O281" s="52"/>
      <c r="P281" s="52"/>
      <c r="Q281" s="53">
        <f t="shared" si="44"/>
        <v>9768.2999999999993</v>
      </c>
      <c r="R281" s="92">
        <f t="shared" si="45"/>
        <v>9768.2999999999993</v>
      </c>
      <c r="S281" s="52"/>
      <c r="T281" s="52"/>
      <c r="U281" s="53">
        <f t="shared" si="43"/>
        <v>9768.2999999999993</v>
      </c>
      <c r="V281" s="53">
        <f t="shared" si="43"/>
        <v>9768.2999999999993</v>
      </c>
      <c r="W281" s="53"/>
      <c r="X281" s="53"/>
      <c r="Y281" s="53">
        <f t="shared" si="48"/>
        <v>9768.2999999999993</v>
      </c>
      <c r="Z281" s="53">
        <f t="shared" si="49"/>
        <v>9768.2999999999993</v>
      </c>
    </row>
    <row r="282" spans="1:26" x14ac:dyDescent="0.2">
      <c r="A282" s="43" t="s">
        <v>156</v>
      </c>
      <c r="B282" s="44">
        <v>78</v>
      </c>
      <c r="C282" s="45">
        <v>703</v>
      </c>
      <c r="D282" s="46" t="s">
        <v>155</v>
      </c>
      <c r="E282" s="47" t="s">
        <v>3</v>
      </c>
      <c r="F282" s="46" t="s">
        <v>2</v>
      </c>
      <c r="G282" s="48" t="s">
        <v>182</v>
      </c>
      <c r="H282" s="49">
        <v>610</v>
      </c>
      <c r="I282" s="50">
        <v>9768.2999999999993</v>
      </c>
      <c r="J282" s="50">
        <v>9768.2999999999993</v>
      </c>
      <c r="K282" s="50"/>
      <c r="L282" s="50"/>
      <c r="M282" s="50">
        <f t="shared" si="46"/>
        <v>9768.2999999999993</v>
      </c>
      <c r="N282" s="51">
        <f t="shared" si="47"/>
        <v>9768.2999999999993</v>
      </c>
      <c r="O282" s="52"/>
      <c r="P282" s="52"/>
      <c r="Q282" s="53">
        <f t="shared" si="44"/>
        <v>9768.2999999999993</v>
      </c>
      <c r="R282" s="92">
        <f t="shared" si="45"/>
        <v>9768.2999999999993</v>
      </c>
      <c r="S282" s="52"/>
      <c r="T282" s="52"/>
      <c r="U282" s="53">
        <f t="shared" si="43"/>
        <v>9768.2999999999993</v>
      </c>
      <c r="V282" s="53">
        <f t="shared" si="43"/>
        <v>9768.2999999999993</v>
      </c>
      <c r="W282" s="53"/>
      <c r="X282" s="53"/>
      <c r="Y282" s="53">
        <f t="shared" si="48"/>
        <v>9768.2999999999993</v>
      </c>
      <c r="Z282" s="53">
        <f t="shared" si="49"/>
        <v>9768.2999999999993</v>
      </c>
    </row>
    <row r="283" spans="1:26" x14ac:dyDescent="0.2">
      <c r="A283" s="43" t="s">
        <v>57</v>
      </c>
      <c r="B283" s="44">
        <v>78</v>
      </c>
      <c r="C283" s="45">
        <v>707</v>
      </c>
      <c r="D283" s="46" t="s">
        <v>7</v>
      </c>
      <c r="E283" s="47" t="s">
        <v>7</v>
      </c>
      <c r="F283" s="46" t="s">
        <v>7</v>
      </c>
      <c r="G283" s="48" t="s">
        <v>7</v>
      </c>
      <c r="H283" s="49" t="s">
        <v>7</v>
      </c>
      <c r="I283" s="50">
        <f>I284</f>
        <v>2254</v>
      </c>
      <c r="J283" s="50">
        <f>J284</f>
        <v>2254</v>
      </c>
      <c r="K283" s="50"/>
      <c r="L283" s="50"/>
      <c r="M283" s="50">
        <f t="shared" si="46"/>
        <v>2254</v>
      </c>
      <c r="N283" s="51">
        <f t="shared" si="47"/>
        <v>2254</v>
      </c>
      <c r="O283" s="52"/>
      <c r="P283" s="52"/>
      <c r="Q283" s="53">
        <f t="shared" si="44"/>
        <v>2254</v>
      </c>
      <c r="R283" s="92">
        <f t="shared" si="45"/>
        <v>2254</v>
      </c>
      <c r="S283" s="52"/>
      <c r="T283" s="52"/>
      <c r="U283" s="53">
        <f t="shared" si="43"/>
        <v>2254</v>
      </c>
      <c r="V283" s="53">
        <f t="shared" si="43"/>
        <v>2254</v>
      </c>
      <c r="W283" s="53"/>
      <c r="X283" s="53"/>
      <c r="Y283" s="53">
        <f t="shared" si="48"/>
        <v>2254</v>
      </c>
      <c r="Z283" s="53">
        <f t="shared" si="49"/>
        <v>2254</v>
      </c>
    </row>
    <row r="284" spans="1:26" ht="56.25" x14ac:dyDescent="0.2">
      <c r="A284" s="43" t="s">
        <v>318</v>
      </c>
      <c r="B284" s="44">
        <v>78</v>
      </c>
      <c r="C284" s="45">
        <v>707</v>
      </c>
      <c r="D284" s="46" t="s">
        <v>155</v>
      </c>
      <c r="E284" s="47" t="s">
        <v>3</v>
      </c>
      <c r="F284" s="46" t="s">
        <v>2</v>
      </c>
      <c r="G284" s="48" t="s">
        <v>9</v>
      </c>
      <c r="H284" s="49" t="s">
        <v>7</v>
      </c>
      <c r="I284" s="50">
        <f>I285+I288</f>
        <v>2254</v>
      </c>
      <c r="J284" s="50">
        <f>J285+J288</f>
        <v>2254</v>
      </c>
      <c r="K284" s="50"/>
      <c r="L284" s="50"/>
      <c r="M284" s="50">
        <f t="shared" si="46"/>
        <v>2254</v>
      </c>
      <c r="N284" s="51">
        <f t="shared" si="47"/>
        <v>2254</v>
      </c>
      <c r="O284" s="52"/>
      <c r="P284" s="52"/>
      <c r="Q284" s="53">
        <f t="shared" si="44"/>
        <v>2254</v>
      </c>
      <c r="R284" s="92">
        <f t="shared" si="45"/>
        <v>2254</v>
      </c>
      <c r="S284" s="52"/>
      <c r="T284" s="52"/>
      <c r="U284" s="53">
        <f t="shared" si="43"/>
        <v>2254</v>
      </c>
      <c r="V284" s="53">
        <f t="shared" si="43"/>
        <v>2254</v>
      </c>
      <c r="W284" s="53"/>
      <c r="X284" s="53"/>
      <c r="Y284" s="53">
        <f t="shared" si="48"/>
        <v>2254</v>
      </c>
      <c r="Z284" s="53">
        <f t="shared" si="49"/>
        <v>2254</v>
      </c>
    </row>
    <row r="285" spans="1:26" ht="45" x14ac:dyDescent="0.2">
      <c r="A285" s="43" t="s">
        <v>181</v>
      </c>
      <c r="B285" s="44">
        <v>78</v>
      </c>
      <c r="C285" s="45">
        <v>707</v>
      </c>
      <c r="D285" s="46" t="s">
        <v>155</v>
      </c>
      <c r="E285" s="47" t="s">
        <v>3</v>
      </c>
      <c r="F285" s="46" t="s">
        <v>2</v>
      </c>
      <c r="G285" s="48">
        <v>78320</v>
      </c>
      <c r="H285" s="49" t="s">
        <v>7</v>
      </c>
      <c r="I285" s="50">
        <f>I286</f>
        <v>2134</v>
      </c>
      <c r="J285" s="50">
        <f>J286</f>
        <v>2134</v>
      </c>
      <c r="K285" s="50"/>
      <c r="L285" s="50"/>
      <c r="M285" s="50">
        <f t="shared" si="46"/>
        <v>2134</v>
      </c>
      <c r="N285" s="51">
        <f t="shared" si="47"/>
        <v>2134</v>
      </c>
      <c r="O285" s="52"/>
      <c r="P285" s="52"/>
      <c r="Q285" s="53">
        <f t="shared" si="44"/>
        <v>2134</v>
      </c>
      <c r="R285" s="92">
        <f t="shared" si="45"/>
        <v>2134</v>
      </c>
      <c r="S285" s="52"/>
      <c r="T285" s="52"/>
      <c r="U285" s="53">
        <f t="shared" si="43"/>
        <v>2134</v>
      </c>
      <c r="V285" s="53">
        <f t="shared" si="43"/>
        <v>2134</v>
      </c>
      <c r="W285" s="53"/>
      <c r="X285" s="53"/>
      <c r="Y285" s="53">
        <f t="shared" si="48"/>
        <v>2134</v>
      </c>
      <c r="Z285" s="53">
        <f t="shared" si="49"/>
        <v>2134</v>
      </c>
    </row>
    <row r="286" spans="1:26" ht="22.5" x14ac:dyDescent="0.2">
      <c r="A286" s="43" t="s">
        <v>79</v>
      </c>
      <c r="B286" s="44">
        <v>78</v>
      </c>
      <c r="C286" s="45">
        <v>707</v>
      </c>
      <c r="D286" s="46" t="s">
        <v>155</v>
      </c>
      <c r="E286" s="47" t="s">
        <v>3</v>
      </c>
      <c r="F286" s="46" t="s">
        <v>2</v>
      </c>
      <c r="G286" s="48" t="s">
        <v>180</v>
      </c>
      <c r="H286" s="49">
        <v>600</v>
      </c>
      <c r="I286" s="50">
        <f>I287</f>
        <v>2134</v>
      </c>
      <c r="J286" s="50">
        <f>J287</f>
        <v>2134</v>
      </c>
      <c r="K286" s="50"/>
      <c r="L286" s="50"/>
      <c r="M286" s="50">
        <f t="shared" si="46"/>
        <v>2134</v>
      </c>
      <c r="N286" s="51">
        <f t="shared" si="47"/>
        <v>2134</v>
      </c>
      <c r="O286" s="52"/>
      <c r="P286" s="52"/>
      <c r="Q286" s="53">
        <f t="shared" si="44"/>
        <v>2134</v>
      </c>
      <c r="R286" s="92">
        <f t="shared" si="45"/>
        <v>2134</v>
      </c>
      <c r="S286" s="52"/>
      <c r="T286" s="52"/>
      <c r="U286" s="53">
        <f t="shared" si="43"/>
        <v>2134</v>
      </c>
      <c r="V286" s="53">
        <f t="shared" si="43"/>
        <v>2134</v>
      </c>
      <c r="W286" s="53"/>
      <c r="X286" s="53"/>
      <c r="Y286" s="53">
        <f t="shared" si="48"/>
        <v>2134</v>
      </c>
      <c r="Z286" s="53">
        <f t="shared" si="49"/>
        <v>2134</v>
      </c>
    </row>
    <row r="287" spans="1:26" x14ac:dyDescent="0.2">
      <c r="A287" s="43" t="s">
        <v>156</v>
      </c>
      <c r="B287" s="44">
        <v>78</v>
      </c>
      <c r="C287" s="45">
        <v>707</v>
      </c>
      <c r="D287" s="46" t="s">
        <v>155</v>
      </c>
      <c r="E287" s="47" t="s">
        <v>3</v>
      </c>
      <c r="F287" s="46" t="s">
        <v>2</v>
      </c>
      <c r="G287" s="48" t="s">
        <v>180</v>
      </c>
      <c r="H287" s="49">
        <v>610</v>
      </c>
      <c r="I287" s="50">
        <v>2134</v>
      </c>
      <c r="J287" s="50">
        <v>2134</v>
      </c>
      <c r="K287" s="50"/>
      <c r="L287" s="50"/>
      <c r="M287" s="50">
        <f t="shared" si="46"/>
        <v>2134</v>
      </c>
      <c r="N287" s="51">
        <f t="shared" si="47"/>
        <v>2134</v>
      </c>
      <c r="O287" s="52"/>
      <c r="P287" s="52"/>
      <c r="Q287" s="53">
        <f t="shared" si="44"/>
        <v>2134</v>
      </c>
      <c r="R287" s="92">
        <f t="shared" si="45"/>
        <v>2134</v>
      </c>
      <c r="S287" s="52"/>
      <c r="T287" s="52"/>
      <c r="U287" s="53">
        <f t="shared" si="43"/>
        <v>2134</v>
      </c>
      <c r="V287" s="53">
        <f t="shared" si="43"/>
        <v>2134</v>
      </c>
      <c r="W287" s="53"/>
      <c r="X287" s="53"/>
      <c r="Y287" s="53">
        <f t="shared" si="48"/>
        <v>2134</v>
      </c>
      <c r="Z287" s="53">
        <f t="shared" si="49"/>
        <v>2134</v>
      </c>
    </row>
    <row r="288" spans="1:26" ht="22.5" x14ac:dyDescent="0.2">
      <c r="A288" s="43" t="s">
        <v>179</v>
      </c>
      <c r="B288" s="44">
        <v>78</v>
      </c>
      <c r="C288" s="45">
        <v>707</v>
      </c>
      <c r="D288" s="46" t="s">
        <v>155</v>
      </c>
      <c r="E288" s="47" t="s">
        <v>3</v>
      </c>
      <c r="F288" s="46" t="s">
        <v>2</v>
      </c>
      <c r="G288" s="48" t="s">
        <v>178</v>
      </c>
      <c r="H288" s="49" t="s">
        <v>7</v>
      </c>
      <c r="I288" s="50">
        <f>I289</f>
        <v>120</v>
      </c>
      <c r="J288" s="50">
        <f>J289</f>
        <v>120</v>
      </c>
      <c r="K288" s="50"/>
      <c r="L288" s="50"/>
      <c r="M288" s="50">
        <f t="shared" si="46"/>
        <v>120</v>
      </c>
      <c r="N288" s="51">
        <f t="shared" si="47"/>
        <v>120</v>
      </c>
      <c r="O288" s="52"/>
      <c r="P288" s="52"/>
      <c r="Q288" s="53">
        <f t="shared" si="44"/>
        <v>120</v>
      </c>
      <c r="R288" s="92">
        <f t="shared" si="45"/>
        <v>120</v>
      </c>
      <c r="S288" s="52"/>
      <c r="T288" s="52"/>
      <c r="U288" s="53">
        <f t="shared" si="43"/>
        <v>120</v>
      </c>
      <c r="V288" s="53">
        <f t="shared" si="43"/>
        <v>120</v>
      </c>
      <c r="W288" s="53"/>
      <c r="X288" s="53"/>
      <c r="Y288" s="53">
        <f t="shared" si="48"/>
        <v>120</v>
      </c>
      <c r="Z288" s="53">
        <f t="shared" si="49"/>
        <v>120</v>
      </c>
    </row>
    <row r="289" spans="1:26" ht="22.5" x14ac:dyDescent="0.2">
      <c r="A289" s="43" t="s">
        <v>79</v>
      </c>
      <c r="B289" s="44">
        <v>78</v>
      </c>
      <c r="C289" s="45">
        <v>707</v>
      </c>
      <c r="D289" s="46" t="s">
        <v>155</v>
      </c>
      <c r="E289" s="47" t="s">
        <v>3</v>
      </c>
      <c r="F289" s="46" t="s">
        <v>2</v>
      </c>
      <c r="G289" s="48" t="s">
        <v>178</v>
      </c>
      <c r="H289" s="49">
        <v>600</v>
      </c>
      <c r="I289" s="50">
        <f>I290</f>
        <v>120</v>
      </c>
      <c r="J289" s="50">
        <f>J290</f>
        <v>120</v>
      </c>
      <c r="K289" s="50"/>
      <c r="L289" s="50"/>
      <c r="M289" s="50">
        <f t="shared" si="46"/>
        <v>120</v>
      </c>
      <c r="N289" s="51">
        <f t="shared" si="47"/>
        <v>120</v>
      </c>
      <c r="O289" s="52"/>
      <c r="P289" s="52"/>
      <c r="Q289" s="53">
        <f t="shared" si="44"/>
        <v>120</v>
      </c>
      <c r="R289" s="92">
        <f t="shared" si="45"/>
        <v>120</v>
      </c>
      <c r="S289" s="52"/>
      <c r="T289" s="52"/>
      <c r="U289" s="53">
        <f t="shared" si="43"/>
        <v>120</v>
      </c>
      <c r="V289" s="53">
        <f t="shared" si="43"/>
        <v>120</v>
      </c>
      <c r="W289" s="53"/>
      <c r="X289" s="53"/>
      <c r="Y289" s="53">
        <f t="shared" si="48"/>
        <v>120</v>
      </c>
      <c r="Z289" s="53">
        <f t="shared" si="49"/>
        <v>120</v>
      </c>
    </row>
    <row r="290" spans="1:26" x14ac:dyDescent="0.2">
      <c r="A290" s="43" t="s">
        <v>156</v>
      </c>
      <c r="B290" s="44">
        <v>78</v>
      </c>
      <c r="C290" s="45">
        <v>707</v>
      </c>
      <c r="D290" s="46" t="s">
        <v>155</v>
      </c>
      <c r="E290" s="47" t="s">
        <v>3</v>
      </c>
      <c r="F290" s="46" t="s">
        <v>2</v>
      </c>
      <c r="G290" s="48" t="s">
        <v>178</v>
      </c>
      <c r="H290" s="49">
        <v>610</v>
      </c>
      <c r="I290" s="50">
        <v>120</v>
      </c>
      <c r="J290" s="50">
        <v>120</v>
      </c>
      <c r="K290" s="50"/>
      <c r="L290" s="50"/>
      <c r="M290" s="50">
        <f t="shared" si="46"/>
        <v>120</v>
      </c>
      <c r="N290" s="51">
        <f t="shared" si="47"/>
        <v>120</v>
      </c>
      <c r="O290" s="52"/>
      <c r="P290" s="52"/>
      <c r="Q290" s="53">
        <f t="shared" si="44"/>
        <v>120</v>
      </c>
      <c r="R290" s="92">
        <f t="shared" si="45"/>
        <v>120</v>
      </c>
      <c r="S290" s="52"/>
      <c r="T290" s="52"/>
      <c r="U290" s="53">
        <f t="shared" ref="U290:V353" si="50">Q290+S290</f>
        <v>120</v>
      </c>
      <c r="V290" s="53">
        <f t="shared" si="50"/>
        <v>120</v>
      </c>
      <c r="W290" s="53"/>
      <c r="X290" s="53"/>
      <c r="Y290" s="53">
        <f t="shared" si="48"/>
        <v>120</v>
      </c>
      <c r="Z290" s="53">
        <f t="shared" si="49"/>
        <v>120</v>
      </c>
    </row>
    <row r="291" spans="1:26" x14ac:dyDescent="0.2">
      <c r="A291" s="43" t="s">
        <v>177</v>
      </c>
      <c r="B291" s="44">
        <v>78</v>
      </c>
      <c r="C291" s="45">
        <v>709</v>
      </c>
      <c r="D291" s="46" t="s">
        <v>7</v>
      </c>
      <c r="E291" s="47" t="s">
        <v>7</v>
      </c>
      <c r="F291" s="46" t="s">
        <v>7</v>
      </c>
      <c r="G291" s="48" t="s">
        <v>7</v>
      </c>
      <c r="H291" s="49" t="s">
        <v>7</v>
      </c>
      <c r="I291" s="50">
        <f>I292+I296+I323</f>
        <v>14625.199999999999</v>
      </c>
      <c r="J291" s="50">
        <f>J292+J296+J323</f>
        <v>14625.199999999999</v>
      </c>
      <c r="K291" s="50"/>
      <c r="L291" s="50"/>
      <c r="M291" s="50">
        <f t="shared" si="46"/>
        <v>14625.199999999999</v>
      </c>
      <c r="N291" s="51">
        <f t="shared" si="47"/>
        <v>14625.199999999999</v>
      </c>
      <c r="O291" s="52"/>
      <c r="P291" s="52"/>
      <c r="Q291" s="53">
        <f t="shared" si="44"/>
        <v>14625.199999999999</v>
      </c>
      <c r="R291" s="92">
        <f t="shared" si="45"/>
        <v>14625.199999999999</v>
      </c>
      <c r="S291" s="52"/>
      <c r="T291" s="52"/>
      <c r="U291" s="53">
        <f t="shared" si="50"/>
        <v>14625.199999999999</v>
      </c>
      <c r="V291" s="53">
        <f t="shared" si="50"/>
        <v>14625.199999999999</v>
      </c>
      <c r="W291" s="53"/>
      <c r="X291" s="53"/>
      <c r="Y291" s="53">
        <f t="shared" si="48"/>
        <v>14625.199999999999</v>
      </c>
      <c r="Z291" s="53">
        <f t="shared" si="49"/>
        <v>14625.199999999999</v>
      </c>
    </row>
    <row r="292" spans="1:26" ht="56.25" x14ac:dyDescent="0.2">
      <c r="A292" s="43" t="s">
        <v>302</v>
      </c>
      <c r="B292" s="44">
        <v>78</v>
      </c>
      <c r="C292" s="45">
        <v>709</v>
      </c>
      <c r="D292" s="46" t="s">
        <v>175</v>
      </c>
      <c r="E292" s="47" t="s">
        <v>3</v>
      </c>
      <c r="F292" s="46" t="s">
        <v>2</v>
      </c>
      <c r="G292" s="48" t="s">
        <v>9</v>
      </c>
      <c r="H292" s="49" t="s">
        <v>7</v>
      </c>
      <c r="I292" s="50">
        <f t="shared" ref="I292:J294" si="51">I293</f>
        <v>300</v>
      </c>
      <c r="J292" s="50">
        <f t="shared" si="51"/>
        <v>300</v>
      </c>
      <c r="K292" s="50"/>
      <c r="L292" s="50"/>
      <c r="M292" s="50">
        <f t="shared" si="46"/>
        <v>300</v>
      </c>
      <c r="N292" s="51">
        <f t="shared" si="47"/>
        <v>300</v>
      </c>
      <c r="O292" s="52"/>
      <c r="P292" s="52"/>
      <c r="Q292" s="53">
        <f t="shared" si="44"/>
        <v>300</v>
      </c>
      <c r="R292" s="92">
        <f t="shared" si="45"/>
        <v>300</v>
      </c>
      <c r="S292" s="52"/>
      <c r="T292" s="52"/>
      <c r="U292" s="53">
        <f t="shared" si="50"/>
        <v>300</v>
      </c>
      <c r="V292" s="53">
        <f t="shared" si="50"/>
        <v>300</v>
      </c>
      <c r="W292" s="53"/>
      <c r="X292" s="53"/>
      <c r="Y292" s="53">
        <f t="shared" si="48"/>
        <v>300</v>
      </c>
      <c r="Z292" s="53">
        <f t="shared" si="49"/>
        <v>300</v>
      </c>
    </row>
    <row r="293" spans="1:26" ht="22.5" x14ac:dyDescent="0.2">
      <c r="A293" s="43" t="s">
        <v>176</v>
      </c>
      <c r="B293" s="44">
        <v>78</v>
      </c>
      <c r="C293" s="45">
        <v>709</v>
      </c>
      <c r="D293" s="46" t="s">
        <v>175</v>
      </c>
      <c r="E293" s="47" t="s">
        <v>3</v>
      </c>
      <c r="F293" s="46" t="s">
        <v>2</v>
      </c>
      <c r="G293" s="48" t="s">
        <v>174</v>
      </c>
      <c r="H293" s="49" t="s">
        <v>7</v>
      </c>
      <c r="I293" s="50">
        <f t="shared" si="51"/>
        <v>300</v>
      </c>
      <c r="J293" s="50">
        <f t="shared" si="51"/>
        <v>300</v>
      </c>
      <c r="K293" s="50"/>
      <c r="L293" s="50"/>
      <c r="M293" s="50">
        <f t="shared" si="46"/>
        <v>300</v>
      </c>
      <c r="N293" s="51">
        <f t="shared" si="47"/>
        <v>300</v>
      </c>
      <c r="O293" s="52"/>
      <c r="P293" s="52"/>
      <c r="Q293" s="53">
        <f t="shared" si="44"/>
        <v>300</v>
      </c>
      <c r="R293" s="92">
        <f t="shared" si="45"/>
        <v>300</v>
      </c>
      <c r="S293" s="52"/>
      <c r="T293" s="52"/>
      <c r="U293" s="53">
        <f t="shared" si="50"/>
        <v>300</v>
      </c>
      <c r="V293" s="53">
        <f t="shared" si="50"/>
        <v>300</v>
      </c>
      <c r="W293" s="53"/>
      <c r="X293" s="53"/>
      <c r="Y293" s="53">
        <f t="shared" si="48"/>
        <v>300</v>
      </c>
      <c r="Z293" s="53">
        <f t="shared" si="49"/>
        <v>300</v>
      </c>
    </row>
    <row r="294" spans="1:26" ht="22.5" x14ac:dyDescent="0.2">
      <c r="A294" s="43" t="s">
        <v>79</v>
      </c>
      <c r="B294" s="44">
        <v>78</v>
      </c>
      <c r="C294" s="45">
        <v>709</v>
      </c>
      <c r="D294" s="46" t="s">
        <v>175</v>
      </c>
      <c r="E294" s="47" t="s">
        <v>3</v>
      </c>
      <c r="F294" s="46" t="s">
        <v>2</v>
      </c>
      <c r="G294" s="48" t="s">
        <v>174</v>
      </c>
      <c r="H294" s="49">
        <v>600</v>
      </c>
      <c r="I294" s="50">
        <f t="shared" si="51"/>
        <v>300</v>
      </c>
      <c r="J294" s="50">
        <f t="shared" si="51"/>
        <v>300</v>
      </c>
      <c r="K294" s="50"/>
      <c r="L294" s="50"/>
      <c r="M294" s="50">
        <f t="shared" si="46"/>
        <v>300</v>
      </c>
      <c r="N294" s="51">
        <f t="shared" si="47"/>
        <v>300</v>
      </c>
      <c r="O294" s="52"/>
      <c r="P294" s="52"/>
      <c r="Q294" s="53">
        <f t="shared" ref="Q294:Q357" si="52">M294+O294</f>
        <v>300</v>
      </c>
      <c r="R294" s="92">
        <f t="shared" ref="R294:R357" si="53">N294+P294</f>
        <v>300</v>
      </c>
      <c r="S294" s="52"/>
      <c r="T294" s="52"/>
      <c r="U294" s="53">
        <f t="shared" si="50"/>
        <v>300</v>
      </c>
      <c r="V294" s="53">
        <f t="shared" si="50"/>
        <v>300</v>
      </c>
      <c r="W294" s="53"/>
      <c r="X294" s="53"/>
      <c r="Y294" s="53">
        <f t="shared" si="48"/>
        <v>300</v>
      </c>
      <c r="Z294" s="53">
        <f t="shared" si="49"/>
        <v>300</v>
      </c>
    </row>
    <row r="295" spans="1:26" x14ac:dyDescent="0.2">
      <c r="A295" s="43" t="s">
        <v>156</v>
      </c>
      <c r="B295" s="44">
        <v>78</v>
      </c>
      <c r="C295" s="45">
        <v>709</v>
      </c>
      <c r="D295" s="46" t="s">
        <v>175</v>
      </c>
      <c r="E295" s="47" t="s">
        <v>3</v>
      </c>
      <c r="F295" s="46" t="s">
        <v>2</v>
      </c>
      <c r="G295" s="48" t="s">
        <v>174</v>
      </c>
      <c r="H295" s="49">
        <v>610</v>
      </c>
      <c r="I295" s="50">
        <v>300</v>
      </c>
      <c r="J295" s="50">
        <v>300</v>
      </c>
      <c r="K295" s="50"/>
      <c r="L295" s="50"/>
      <c r="M295" s="50">
        <f t="shared" si="46"/>
        <v>300</v>
      </c>
      <c r="N295" s="51">
        <f t="shared" si="47"/>
        <v>300</v>
      </c>
      <c r="O295" s="52"/>
      <c r="P295" s="52"/>
      <c r="Q295" s="53">
        <f t="shared" si="52"/>
        <v>300</v>
      </c>
      <c r="R295" s="92">
        <f t="shared" si="53"/>
        <v>300</v>
      </c>
      <c r="S295" s="52"/>
      <c r="T295" s="52"/>
      <c r="U295" s="53">
        <f t="shared" si="50"/>
        <v>300</v>
      </c>
      <c r="V295" s="53">
        <f t="shared" si="50"/>
        <v>300</v>
      </c>
      <c r="W295" s="53"/>
      <c r="X295" s="53"/>
      <c r="Y295" s="53">
        <f t="shared" si="48"/>
        <v>300</v>
      </c>
      <c r="Z295" s="53">
        <f t="shared" si="49"/>
        <v>300</v>
      </c>
    </row>
    <row r="296" spans="1:26" ht="56.25" x14ac:dyDescent="0.2">
      <c r="A296" s="43" t="s">
        <v>318</v>
      </c>
      <c r="B296" s="44">
        <v>78</v>
      </c>
      <c r="C296" s="45">
        <v>709</v>
      </c>
      <c r="D296" s="46" t="s">
        <v>155</v>
      </c>
      <c r="E296" s="47" t="s">
        <v>3</v>
      </c>
      <c r="F296" s="46" t="s">
        <v>2</v>
      </c>
      <c r="G296" s="48" t="s">
        <v>9</v>
      </c>
      <c r="H296" s="49" t="s">
        <v>7</v>
      </c>
      <c r="I296" s="50">
        <f>I297+I304+I311+I314+I317+I320</f>
        <v>14152.199999999999</v>
      </c>
      <c r="J296" s="50">
        <f>J297+J304+J311+J314+J317+J320</f>
        <v>14152.199999999999</v>
      </c>
      <c r="K296" s="50"/>
      <c r="L296" s="50"/>
      <c r="M296" s="50">
        <f t="shared" si="46"/>
        <v>14152.199999999999</v>
      </c>
      <c r="N296" s="51">
        <f t="shared" si="47"/>
        <v>14152.199999999999</v>
      </c>
      <c r="O296" s="52"/>
      <c r="P296" s="52"/>
      <c r="Q296" s="53">
        <f t="shared" si="52"/>
        <v>14152.199999999999</v>
      </c>
      <c r="R296" s="92">
        <f t="shared" si="53"/>
        <v>14152.199999999999</v>
      </c>
      <c r="S296" s="52"/>
      <c r="T296" s="52"/>
      <c r="U296" s="53">
        <f t="shared" si="50"/>
        <v>14152.199999999999</v>
      </c>
      <c r="V296" s="53">
        <f t="shared" si="50"/>
        <v>14152.199999999999</v>
      </c>
      <c r="W296" s="53"/>
      <c r="X296" s="53"/>
      <c r="Y296" s="53">
        <f t="shared" si="48"/>
        <v>14152.199999999999</v>
      </c>
      <c r="Z296" s="53">
        <f t="shared" si="49"/>
        <v>14152.199999999999</v>
      </c>
    </row>
    <row r="297" spans="1:26" ht="22.5" x14ac:dyDescent="0.2">
      <c r="A297" s="43" t="s">
        <v>173</v>
      </c>
      <c r="B297" s="44">
        <v>78</v>
      </c>
      <c r="C297" s="45">
        <v>709</v>
      </c>
      <c r="D297" s="46" t="s">
        <v>155</v>
      </c>
      <c r="E297" s="47" t="s">
        <v>3</v>
      </c>
      <c r="F297" s="46" t="s">
        <v>2</v>
      </c>
      <c r="G297" s="48" t="s">
        <v>11</v>
      </c>
      <c r="H297" s="49" t="s">
        <v>7</v>
      </c>
      <c r="I297" s="50">
        <f>I298+I300+I302</f>
        <v>4069.4</v>
      </c>
      <c r="J297" s="50">
        <f>J298+J300+J302</f>
        <v>4069.4</v>
      </c>
      <c r="K297" s="50"/>
      <c r="L297" s="50"/>
      <c r="M297" s="50">
        <f t="shared" si="46"/>
        <v>4069.4</v>
      </c>
      <c r="N297" s="51">
        <f t="shared" si="47"/>
        <v>4069.4</v>
      </c>
      <c r="O297" s="52"/>
      <c r="P297" s="52"/>
      <c r="Q297" s="53">
        <f t="shared" si="52"/>
        <v>4069.4</v>
      </c>
      <c r="R297" s="92">
        <f t="shared" si="53"/>
        <v>4069.4</v>
      </c>
      <c r="S297" s="52"/>
      <c r="T297" s="52"/>
      <c r="U297" s="53">
        <f t="shared" si="50"/>
        <v>4069.4</v>
      </c>
      <c r="V297" s="53">
        <f t="shared" si="50"/>
        <v>4069.4</v>
      </c>
      <c r="W297" s="53"/>
      <c r="X297" s="53"/>
      <c r="Y297" s="53">
        <f t="shared" si="48"/>
        <v>4069.4</v>
      </c>
      <c r="Z297" s="53">
        <f t="shared" si="49"/>
        <v>4069.4</v>
      </c>
    </row>
    <row r="298" spans="1:26" ht="45" x14ac:dyDescent="0.2">
      <c r="A298" s="43" t="s">
        <v>6</v>
      </c>
      <c r="B298" s="44">
        <v>78</v>
      </c>
      <c r="C298" s="45">
        <v>709</v>
      </c>
      <c r="D298" s="46" t="s">
        <v>155</v>
      </c>
      <c r="E298" s="47" t="s">
        <v>3</v>
      </c>
      <c r="F298" s="46" t="s">
        <v>2</v>
      </c>
      <c r="G298" s="48" t="s">
        <v>11</v>
      </c>
      <c r="H298" s="49">
        <v>100</v>
      </c>
      <c r="I298" s="50">
        <f>I299</f>
        <v>4000</v>
      </c>
      <c r="J298" s="50">
        <f>J299</f>
        <v>4000</v>
      </c>
      <c r="K298" s="50"/>
      <c r="L298" s="50"/>
      <c r="M298" s="50">
        <f t="shared" si="46"/>
        <v>4000</v>
      </c>
      <c r="N298" s="51">
        <f t="shared" si="47"/>
        <v>4000</v>
      </c>
      <c r="O298" s="52"/>
      <c r="P298" s="52"/>
      <c r="Q298" s="53">
        <f t="shared" si="52"/>
        <v>4000</v>
      </c>
      <c r="R298" s="92">
        <f t="shared" si="53"/>
        <v>4000</v>
      </c>
      <c r="S298" s="52"/>
      <c r="T298" s="52"/>
      <c r="U298" s="53">
        <f t="shared" si="50"/>
        <v>4000</v>
      </c>
      <c r="V298" s="53">
        <f t="shared" si="50"/>
        <v>4000</v>
      </c>
      <c r="W298" s="53"/>
      <c r="X298" s="53"/>
      <c r="Y298" s="53">
        <f t="shared" si="48"/>
        <v>4000</v>
      </c>
      <c r="Z298" s="53">
        <f t="shared" si="49"/>
        <v>4000</v>
      </c>
    </row>
    <row r="299" spans="1:26" ht="22.5" x14ac:dyDescent="0.2">
      <c r="A299" s="43" t="s">
        <v>5</v>
      </c>
      <c r="B299" s="44">
        <v>78</v>
      </c>
      <c r="C299" s="45">
        <v>709</v>
      </c>
      <c r="D299" s="46" t="s">
        <v>155</v>
      </c>
      <c r="E299" s="47" t="s">
        <v>3</v>
      </c>
      <c r="F299" s="46" t="s">
        <v>2</v>
      </c>
      <c r="G299" s="48" t="s">
        <v>11</v>
      </c>
      <c r="H299" s="49">
        <v>120</v>
      </c>
      <c r="I299" s="50">
        <v>4000</v>
      </c>
      <c r="J299" s="50">
        <v>4000</v>
      </c>
      <c r="K299" s="50"/>
      <c r="L299" s="50"/>
      <c r="M299" s="50">
        <f t="shared" ref="M299:M362" si="54">I299+K299</f>
        <v>4000</v>
      </c>
      <c r="N299" s="51">
        <f t="shared" ref="N299:N362" si="55">J299+L299</f>
        <v>4000</v>
      </c>
      <c r="O299" s="52"/>
      <c r="P299" s="52"/>
      <c r="Q299" s="53">
        <f t="shared" si="52"/>
        <v>4000</v>
      </c>
      <c r="R299" s="92">
        <f t="shared" si="53"/>
        <v>4000</v>
      </c>
      <c r="S299" s="52"/>
      <c r="T299" s="52"/>
      <c r="U299" s="53">
        <f t="shared" si="50"/>
        <v>4000</v>
      </c>
      <c r="V299" s="53">
        <f t="shared" si="50"/>
        <v>4000</v>
      </c>
      <c r="W299" s="53"/>
      <c r="X299" s="53"/>
      <c r="Y299" s="53">
        <f t="shared" si="48"/>
        <v>4000</v>
      </c>
      <c r="Z299" s="53">
        <f t="shared" si="49"/>
        <v>4000</v>
      </c>
    </row>
    <row r="300" spans="1:26" ht="22.5" x14ac:dyDescent="0.2">
      <c r="A300" s="43" t="s">
        <v>14</v>
      </c>
      <c r="B300" s="44">
        <v>78</v>
      </c>
      <c r="C300" s="45">
        <v>709</v>
      </c>
      <c r="D300" s="46" t="s">
        <v>155</v>
      </c>
      <c r="E300" s="47" t="s">
        <v>3</v>
      </c>
      <c r="F300" s="46" t="s">
        <v>2</v>
      </c>
      <c r="G300" s="48" t="s">
        <v>11</v>
      </c>
      <c r="H300" s="49">
        <v>200</v>
      </c>
      <c r="I300" s="50">
        <f>I301</f>
        <v>68.900000000000006</v>
      </c>
      <c r="J300" s="50">
        <f>J301</f>
        <v>68.900000000000006</v>
      </c>
      <c r="K300" s="50"/>
      <c r="L300" s="50"/>
      <c r="M300" s="50">
        <f t="shared" si="54"/>
        <v>68.900000000000006</v>
      </c>
      <c r="N300" s="51">
        <f t="shared" si="55"/>
        <v>68.900000000000006</v>
      </c>
      <c r="O300" s="52"/>
      <c r="P300" s="52"/>
      <c r="Q300" s="53">
        <f t="shared" si="52"/>
        <v>68.900000000000006</v>
      </c>
      <c r="R300" s="92">
        <f t="shared" si="53"/>
        <v>68.900000000000006</v>
      </c>
      <c r="S300" s="52"/>
      <c r="T300" s="52"/>
      <c r="U300" s="53">
        <f t="shared" si="50"/>
        <v>68.900000000000006</v>
      </c>
      <c r="V300" s="53">
        <f t="shared" si="50"/>
        <v>68.900000000000006</v>
      </c>
      <c r="W300" s="53"/>
      <c r="X300" s="53"/>
      <c r="Y300" s="53">
        <f t="shared" si="48"/>
        <v>68.900000000000006</v>
      </c>
      <c r="Z300" s="53">
        <f t="shared" si="49"/>
        <v>68.900000000000006</v>
      </c>
    </row>
    <row r="301" spans="1:26" ht="22.5" x14ac:dyDescent="0.2">
      <c r="A301" s="43" t="s">
        <v>13</v>
      </c>
      <c r="B301" s="44">
        <v>78</v>
      </c>
      <c r="C301" s="45">
        <v>709</v>
      </c>
      <c r="D301" s="46" t="s">
        <v>155</v>
      </c>
      <c r="E301" s="47" t="s">
        <v>3</v>
      </c>
      <c r="F301" s="46" t="s">
        <v>2</v>
      </c>
      <c r="G301" s="48" t="s">
        <v>11</v>
      </c>
      <c r="H301" s="49">
        <v>240</v>
      </c>
      <c r="I301" s="50">
        <f>42.6+26.3</f>
        <v>68.900000000000006</v>
      </c>
      <c r="J301" s="50">
        <f>42.6+26.3</f>
        <v>68.900000000000006</v>
      </c>
      <c r="K301" s="50"/>
      <c r="L301" s="50"/>
      <c r="M301" s="50">
        <f t="shared" si="54"/>
        <v>68.900000000000006</v>
      </c>
      <c r="N301" s="51">
        <f t="shared" si="55"/>
        <v>68.900000000000006</v>
      </c>
      <c r="O301" s="52"/>
      <c r="P301" s="52"/>
      <c r="Q301" s="53">
        <f t="shared" si="52"/>
        <v>68.900000000000006</v>
      </c>
      <c r="R301" s="92">
        <f t="shared" si="53"/>
        <v>68.900000000000006</v>
      </c>
      <c r="S301" s="52"/>
      <c r="T301" s="52"/>
      <c r="U301" s="53">
        <f t="shared" si="50"/>
        <v>68.900000000000006</v>
      </c>
      <c r="V301" s="53">
        <f t="shared" si="50"/>
        <v>68.900000000000006</v>
      </c>
      <c r="W301" s="53"/>
      <c r="X301" s="53"/>
      <c r="Y301" s="53">
        <f t="shared" si="48"/>
        <v>68.900000000000006</v>
      </c>
      <c r="Z301" s="53">
        <f t="shared" si="49"/>
        <v>68.900000000000006</v>
      </c>
    </row>
    <row r="302" spans="1:26" x14ac:dyDescent="0.2">
      <c r="A302" s="43" t="s">
        <v>71</v>
      </c>
      <c r="B302" s="44">
        <v>78</v>
      </c>
      <c r="C302" s="45">
        <v>709</v>
      </c>
      <c r="D302" s="46" t="s">
        <v>155</v>
      </c>
      <c r="E302" s="47" t="s">
        <v>3</v>
      </c>
      <c r="F302" s="46" t="s">
        <v>2</v>
      </c>
      <c r="G302" s="48" t="s">
        <v>11</v>
      </c>
      <c r="H302" s="49">
        <v>800</v>
      </c>
      <c r="I302" s="50">
        <f>I303</f>
        <v>0.5</v>
      </c>
      <c r="J302" s="50">
        <f>J303</f>
        <v>0.5</v>
      </c>
      <c r="K302" s="50"/>
      <c r="L302" s="50"/>
      <c r="M302" s="50">
        <f t="shared" si="54"/>
        <v>0.5</v>
      </c>
      <c r="N302" s="51">
        <f t="shared" si="55"/>
        <v>0.5</v>
      </c>
      <c r="O302" s="52"/>
      <c r="P302" s="52"/>
      <c r="Q302" s="53">
        <f t="shared" si="52"/>
        <v>0.5</v>
      </c>
      <c r="R302" s="92">
        <f t="shared" si="53"/>
        <v>0.5</v>
      </c>
      <c r="S302" s="52"/>
      <c r="T302" s="52"/>
      <c r="U302" s="53">
        <f t="shared" si="50"/>
        <v>0.5</v>
      </c>
      <c r="V302" s="53">
        <f t="shared" si="50"/>
        <v>0.5</v>
      </c>
      <c r="W302" s="53"/>
      <c r="X302" s="53"/>
      <c r="Y302" s="53">
        <f t="shared" si="48"/>
        <v>0.5</v>
      </c>
      <c r="Z302" s="53">
        <f t="shared" si="49"/>
        <v>0.5</v>
      </c>
    </row>
    <row r="303" spans="1:26" x14ac:dyDescent="0.2">
      <c r="A303" s="43" t="s">
        <v>70</v>
      </c>
      <c r="B303" s="44">
        <v>78</v>
      </c>
      <c r="C303" s="45">
        <v>709</v>
      </c>
      <c r="D303" s="46" t="s">
        <v>155</v>
      </c>
      <c r="E303" s="47" t="s">
        <v>3</v>
      </c>
      <c r="F303" s="46" t="s">
        <v>2</v>
      </c>
      <c r="G303" s="48" t="s">
        <v>11</v>
      </c>
      <c r="H303" s="49">
        <v>850</v>
      </c>
      <c r="I303" s="50">
        <v>0.5</v>
      </c>
      <c r="J303" s="50">
        <v>0.5</v>
      </c>
      <c r="K303" s="50"/>
      <c r="L303" s="50"/>
      <c r="M303" s="50">
        <f t="shared" si="54"/>
        <v>0.5</v>
      </c>
      <c r="N303" s="51">
        <f t="shared" si="55"/>
        <v>0.5</v>
      </c>
      <c r="O303" s="52"/>
      <c r="P303" s="52"/>
      <c r="Q303" s="53">
        <f t="shared" si="52"/>
        <v>0.5</v>
      </c>
      <c r="R303" s="92">
        <f t="shared" si="53"/>
        <v>0.5</v>
      </c>
      <c r="S303" s="52"/>
      <c r="T303" s="52"/>
      <c r="U303" s="53">
        <f t="shared" si="50"/>
        <v>0.5</v>
      </c>
      <c r="V303" s="53">
        <f t="shared" si="50"/>
        <v>0.5</v>
      </c>
      <c r="W303" s="53"/>
      <c r="X303" s="53"/>
      <c r="Y303" s="53">
        <f t="shared" si="48"/>
        <v>0.5</v>
      </c>
      <c r="Z303" s="53">
        <f t="shared" si="49"/>
        <v>0.5</v>
      </c>
    </row>
    <row r="304" spans="1:26" ht="22.5" x14ac:dyDescent="0.2">
      <c r="A304" s="43" t="s">
        <v>73</v>
      </c>
      <c r="B304" s="44">
        <v>78</v>
      </c>
      <c r="C304" s="45">
        <v>709</v>
      </c>
      <c r="D304" s="46" t="s">
        <v>155</v>
      </c>
      <c r="E304" s="47" t="s">
        <v>3</v>
      </c>
      <c r="F304" s="46" t="s">
        <v>2</v>
      </c>
      <c r="G304" s="48" t="s">
        <v>69</v>
      </c>
      <c r="H304" s="49" t="s">
        <v>7</v>
      </c>
      <c r="I304" s="50">
        <f>I305+I307+I309</f>
        <v>9196.7999999999993</v>
      </c>
      <c r="J304" s="50">
        <f>J305+J307+J309</f>
        <v>9196.7999999999993</v>
      </c>
      <c r="K304" s="50"/>
      <c r="L304" s="50"/>
      <c r="M304" s="50">
        <f t="shared" si="54"/>
        <v>9196.7999999999993</v>
      </c>
      <c r="N304" s="51">
        <f t="shared" si="55"/>
        <v>9196.7999999999993</v>
      </c>
      <c r="O304" s="52"/>
      <c r="P304" s="52"/>
      <c r="Q304" s="53">
        <f t="shared" si="52"/>
        <v>9196.7999999999993</v>
      </c>
      <c r="R304" s="92">
        <f t="shared" si="53"/>
        <v>9196.7999999999993</v>
      </c>
      <c r="S304" s="52"/>
      <c r="T304" s="52"/>
      <c r="U304" s="53">
        <f t="shared" si="50"/>
        <v>9196.7999999999993</v>
      </c>
      <c r="V304" s="53">
        <f t="shared" si="50"/>
        <v>9196.7999999999993</v>
      </c>
      <c r="W304" s="53"/>
      <c r="X304" s="53"/>
      <c r="Y304" s="53">
        <f t="shared" si="48"/>
        <v>9196.7999999999993</v>
      </c>
      <c r="Z304" s="53">
        <f t="shared" si="49"/>
        <v>9196.7999999999993</v>
      </c>
    </row>
    <row r="305" spans="1:26" ht="45" x14ac:dyDescent="0.2">
      <c r="A305" s="43" t="s">
        <v>6</v>
      </c>
      <c r="B305" s="44">
        <v>78</v>
      </c>
      <c r="C305" s="45">
        <v>709</v>
      </c>
      <c r="D305" s="46" t="s">
        <v>155</v>
      </c>
      <c r="E305" s="47" t="s">
        <v>3</v>
      </c>
      <c r="F305" s="46" t="s">
        <v>2</v>
      </c>
      <c r="G305" s="48" t="s">
        <v>69</v>
      </c>
      <c r="H305" s="49">
        <v>100</v>
      </c>
      <c r="I305" s="50">
        <f>I306</f>
        <v>8509.5</v>
      </c>
      <c r="J305" s="50">
        <f>J306</f>
        <v>8509.5</v>
      </c>
      <c r="K305" s="50"/>
      <c r="L305" s="50"/>
      <c r="M305" s="50">
        <f t="shared" si="54"/>
        <v>8509.5</v>
      </c>
      <c r="N305" s="51">
        <f t="shared" si="55"/>
        <v>8509.5</v>
      </c>
      <c r="O305" s="52"/>
      <c r="P305" s="52"/>
      <c r="Q305" s="53">
        <f t="shared" si="52"/>
        <v>8509.5</v>
      </c>
      <c r="R305" s="92">
        <f t="shared" si="53"/>
        <v>8509.5</v>
      </c>
      <c r="S305" s="52"/>
      <c r="T305" s="52"/>
      <c r="U305" s="53">
        <f t="shared" si="50"/>
        <v>8509.5</v>
      </c>
      <c r="V305" s="53">
        <f t="shared" si="50"/>
        <v>8509.5</v>
      </c>
      <c r="W305" s="53"/>
      <c r="X305" s="53"/>
      <c r="Y305" s="53">
        <f t="shared" si="48"/>
        <v>8509.5</v>
      </c>
      <c r="Z305" s="53">
        <f t="shared" si="49"/>
        <v>8509.5</v>
      </c>
    </row>
    <row r="306" spans="1:26" x14ac:dyDescent="0.2">
      <c r="A306" s="43" t="s">
        <v>72</v>
      </c>
      <c r="B306" s="44">
        <v>78</v>
      </c>
      <c r="C306" s="45">
        <v>709</v>
      </c>
      <c r="D306" s="46" t="s">
        <v>155</v>
      </c>
      <c r="E306" s="47" t="s">
        <v>3</v>
      </c>
      <c r="F306" s="46" t="s">
        <v>2</v>
      </c>
      <c r="G306" s="48" t="s">
        <v>69</v>
      </c>
      <c r="H306" s="49">
        <v>110</v>
      </c>
      <c r="I306" s="50">
        <f>2779.4+4326.1+97.5+1306.5</f>
        <v>8509.5</v>
      </c>
      <c r="J306" s="50">
        <f>2779.4+4326.1+97.5+1306.5</f>
        <v>8509.5</v>
      </c>
      <c r="K306" s="50"/>
      <c r="L306" s="50"/>
      <c r="M306" s="50">
        <f t="shared" si="54"/>
        <v>8509.5</v>
      </c>
      <c r="N306" s="51">
        <f t="shared" si="55"/>
        <v>8509.5</v>
      </c>
      <c r="O306" s="52"/>
      <c r="P306" s="52"/>
      <c r="Q306" s="53">
        <f t="shared" si="52"/>
        <v>8509.5</v>
      </c>
      <c r="R306" s="92">
        <f t="shared" si="53"/>
        <v>8509.5</v>
      </c>
      <c r="S306" s="52"/>
      <c r="T306" s="52"/>
      <c r="U306" s="53">
        <f t="shared" si="50"/>
        <v>8509.5</v>
      </c>
      <c r="V306" s="53">
        <f t="shared" si="50"/>
        <v>8509.5</v>
      </c>
      <c r="W306" s="53"/>
      <c r="X306" s="53"/>
      <c r="Y306" s="53">
        <f t="shared" si="48"/>
        <v>8509.5</v>
      </c>
      <c r="Z306" s="53">
        <f t="shared" si="49"/>
        <v>8509.5</v>
      </c>
    </row>
    <row r="307" spans="1:26" ht="22.5" x14ac:dyDescent="0.2">
      <c r="A307" s="43" t="s">
        <v>14</v>
      </c>
      <c r="B307" s="44">
        <v>78</v>
      </c>
      <c r="C307" s="45">
        <v>709</v>
      </c>
      <c r="D307" s="46" t="s">
        <v>155</v>
      </c>
      <c r="E307" s="47" t="s">
        <v>3</v>
      </c>
      <c r="F307" s="46" t="s">
        <v>2</v>
      </c>
      <c r="G307" s="48" t="s">
        <v>69</v>
      </c>
      <c r="H307" s="49">
        <v>200</v>
      </c>
      <c r="I307" s="50">
        <f>I308</f>
        <v>664.3</v>
      </c>
      <c r="J307" s="50">
        <f>J308</f>
        <v>664.3</v>
      </c>
      <c r="K307" s="50"/>
      <c r="L307" s="50"/>
      <c r="M307" s="50">
        <f t="shared" si="54"/>
        <v>664.3</v>
      </c>
      <c r="N307" s="51">
        <f t="shared" si="55"/>
        <v>664.3</v>
      </c>
      <c r="O307" s="52"/>
      <c r="P307" s="52"/>
      <c r="Q307" s="53">
        <f t="shared" si="52"/>
        <v>664.3</v>
      </c>
      <c r="R307" s="92">
        <f t="shared" si="53"/>
        <v>664.3</v>
      </c>
      <c r="S307" s="52"/>
      <c r="T307" s="52"/>
      <c r="U307" s="53">
        <f t="shared" si="50"/>
        <v>664.3</v>
      </c>
      <c r="V307" s="53">
        <f t="shared" si="50"/>
        <v>664.3</v>
      </c>
      <c r="W307" s="53"/>
      <c r="X307" s="53"/>
      <c r="Y307" s="53">
        <f t="shared" si="48"/>
        <v>664.3</v>
      </c>
      <c r="Z307" s="53">
        <f t="shared" si="49"/>
        <v>664.3</v>
      </c>
    </row>
    <row r="308" spans="1:26" ht="22.5" x14ac:dyDescent="0.2">
      <c r="A308" s="43" t="s">
        <v>13</v>
      </c>
      <c r="B308" s="44">
        <v>78</v>
      </c>
      <c r="C308" s="45">
        <v>709</v>
      </c>
      <c r="D308" s="46" t="s">
        <v>155</v>
      </c>
      <c r="E308" s="47" t="s">
        <v>3</v>
      </c>
      <c r="F308" s="46" t="s">
        <v>2</v>
      </c>
      <c r="G308" s="48" t="s">
        <v>69</v>
      </c>
      <c r="H308" s="49">
        <v>240</v>
      </c>
      <c r="I308" s="50">
        <f>207.6+456.7</f>
        <v>664.3</v>
      </c>
      <c r="J308" s="50">
        <f>207.6+456.7</f>
        <v>664.3</v>
      </c>
      <c r="K308" s="50"/>
      <c r="L308" s="50"/>
      <c r="M308" s="50">
        <f t="shared" si="54"/>
        <v>664.3</v>
      </c>
      <c r="N308" s="51">
        <f t="shared" si="55"/>
        <v>664.3</v>
      </c>
      <c r="O308" s="52"/>
      <c r="P308" s="52"/>
      <c r="Q308" s="53">
        <f t="shared" si="52"/>
        <v>664.3</v>
      </c>
      <c r="R308" s="92">
        <f t="shared" si="53"/>
        <v>664.3</v>
      </c>
      <c r="S308" s="52"/>
      <c r="T308" s="52"/>
      <c r="U308" s="53">
        <f t="shared" si="50"/>
        <v>664.3</v>
      </c>
      <c r="V308" s="53">
        <f t="shared" si="50"/>
        <v>664.3</v>
      </c>
      <c r="W308" s="53"/>
      <c r="X308" s="53"/>
      <c r="Y308" s="53">
        <f t="shared" si="48"/>
        <v>664.3</v>
      </c>
      <c r="Z308" s="53">
        <f t="shared" si="49"/>
        <v>664.3</v>
      </c>
    </row>
    <row r="309" spans="1:26" x14ac:dyDescent="0.2">
      <c r="A309" s="43" t="s">
        <v>71</v>
      </c>
      <c r="B309" s="44">
        <v>78</v>
      </c>
      <c r="C309" s="45">
        <v>709</v>
      </c>
      <c r="D309" s="46" t="s">
        <v>155</v>
      </c>
      <c r="E309" s="47" t="s">
        <v>3</v>
      </c>
      <c r="F309" s="46" t="s">
        <v>2</v>
      </c>
      <c r="G309" s="48" t="s">
        <v>69</v>
      </c>
      <c r="H309" s="49">
        <v>800</v>
      </c>
      <c r="I309" s="50">
        <f>I310</f>
        <v>23</v>
      </c>
      <c r="J309" s="50">
        <f>J310</f>
        <v>23</v>
      </c>
      <c r="K309" s="50"/>
      <c r="L309" s="50"/>
      <c r="M309" s="50">
        <f t="shared" si="54"/>
        <v>23</v>
      </c>
      <c r="N309" s="51">
        <f t="shared" si="55"/>
        <v>23</v>
      </c>
      <c r="O309" s="52"/>
      <c r="P309" s="52"/>
      <c r="Q309" s="53">
        <f t="shared" si="52"/>
        <v>23</v>
      </c>
      <c r="R309" s="92">
        <f t="shared" si="53"/>
        <v>23</v>
      </c>
      <c r="S309" s="52"/>
      <c r="T309" s="52"/>
      <c r="U309" s="53">
        <f t="shared" si="50"/>
        <v>23</v>
      </c>
      <c r="V309" s="53">
        <f t="shared" si="50"/>
        <v>23</v>
      </c>
      <c r="W309" s="53"/>
      <c r="X309" s="53"/>
      <c r="Y309" s="53">
        <f t="shared" si="48"/>
        <v>23</v>
      </c>
      <c r="Z309" s="53">
        <f t="shared" si="49"/>
        <v>23</v>
      </c>
    </row>
    <row r="310" spans="1:26" x14ac:dyDescent="0.2">
      <c r="A310" s="43" t="s">
        <v>70</v>
      </c>
      <c r="B310" s="44">
        <v>78</v>
      </c>
      <c r="C310" s="45">
        <v>709</v>
      </c>
      <c r="D310" s="46" t="s">
        <v>155</v>
      </c>
      <c r="E310" s="47" t="s">
        <v>3</v>
      </c>
      <c r="F310" s="46" t="s">
        <v>2</v>
      </c>
      <c r="G310" s="48" t="s">
        <v>69</v>
      </c>
      <c r="H310" s="49">
        <v>850</v>
      </c>
      <c r="I310" s="50">
        <v>23</v>
      </c>
      <c r="J310" s="50">
        <v>23</v>
      </c>
      <c r="K310" s="50"/>
      <c r="L310" s="50"/>
      <c r="M310" s="50">
        <f t="shared" si="54"/>
        <v>23</v>
      </c>
      <c r="N310" s="51">
        <f t="shared" si="55"/>
        <v>23</v>
      </c>
      <c r="O310" s="52"/>
      <c r="P310" s="52"/>
      <c r="Q310" s="53">
        <f t="shared" si="52"/>
        <v>23</v>
      </c>
      <c r="R310" s="92">
        <f t="shared" si="53"/>
        <v>23</v>
      </c>
      <c r="S310" s="52"/>
      <c r="T310" s="52"/>
      <c r="U310" s="53">
        <f t="shared" si="50"/>
        <v>23</v>
      </c>
      <c r="V310" s="53">
        <f t="shared" si="50"/>
        <v>23</v>
      </c>
      <c r="W310" s="53"/>
      <c r="X310" s="53"/>
      <c r="Y310" s="53">
        <f t="shared" si="48"/>
        <v>23</v>
      </c>
      <c r="Z310" s="53">
        <f t="shared" si="49"/>
        <v>23</v>
      </c>
    </row>
    <row r="311" spans="1:26" ht="56.25" x14ac:dyDescent="0.2">
      <c r="A311" s="43" t="s">
        <v>172</v>
      </c>
      <c r="B311" s="44">
        <v>78</v>
      </c>
      <c r="C311" s="45">
        <v>709</v>
      </c>
      <c r="D311" s="46" t="s">
        <v>155</v>
      </c>
      <c r="E311" s="47" t="s">
        <v>3</v>
      </c>
      <c r="F311" s="46" t="s">
        <v>2</v>
      </c>
      <c r="G311" s="48" t="s">
        <v>171</v>
      </c>
      <c r="H311" s="49" t="s">
        <v>7</v>
      </c>
      <c r="I311" s="50">
        <f>I312</f>
        <v>350</v>
      </c>
      <c r="J311" s="50">
        <f>J312</f>
        <v>350</v>
      </c>
      <c r="K311" s="50"/>
      <c r="L311" s="50"/>
      <c r="M311" s="50">
        <f t="shared" si="54"/>
        <v>350</v>
      </c>
      <c r="N311" s="51">
        <f t="shared" si="55"/>
        <v>350</v>
      </c>
      <c r="O311" s="52"/>
      <c r="P311" s="52"/>
      <c r="Q311" s="53">
        <f t="shared" si="52"/>
        <v>350</v>
      </c>
      <c r="R311" s="92">
        <f t="shared" si="53"/>
        <v>350</v>
      </c>
      <c r="S311" s="52"/>
      <c r="T311" s="52"/>
      <c r="U311" s="53">
        <f t="shared" si="50"/>
        <v>350</v>
      </c>
      <c r="V311" s="53">
        <f t="shared" si="50"/>
        <v>350</v>
      </c>
      <c r="W311" s="53"/>
      <c r="X311" s="53"/>
      <c r="Y311" s="53">
        <f t="shared" si="48"/>
        <v>350</v>
      </c>
      <c r="Z311" s="53">
        <f t="shared" si="49"/>
        <v>350</v>
      </c>
    </row>
    <row r="312" spans="1:26" ht="22.5" x14ac:dyDescent="0.2">
      <c r="A312" s="43" t="s">
        <v>79</v>
      </c>
      <c r="B312" s="44">
        <v>78</v>
      </c>
      <c r="C312" s="45">
        <v>709</v>
      </c>
      <c r="D312" s="46" t="s">
        <v>155</v>
      </c>
      <c r="E312" s="47" t="s">
        <v>3</v>
      </c>
      <c r="F312" s="46" t="s">
        <v>2</v>
      </c>
      <c r="G312" s="48" t="s">
        <v>171</v>
      </c>
      <c r="H312" s="49">
        <v>600</v>
      </c>
      <c r="I312" s="50">
        <f>I313</f>
        <v>350</v>
      </c>
      <c r="J312" s="50">
        <f>J313</f>
        <v>350</v>
      </c>
      <c r="K312" s="50"/>
      <c r="L312" s="50"/>
      <c r="M312" s="50">
        <f t="shared" si="54"/>
        <v>350</v>
      </c>
      <c r="N312" s="51">
        <f t="shared" si="55"/>
        <v>350</v>
      </c>
      <c r="O312" s="52"/>
      <c r="P312" s="52"/>
      <c r="Q312" s="53">
        <f t="shared" si="52"/>
        <v>350</v>
      </c>
      <c r="R312" s="92">
        <f t="shared" si="53"/>
        <v>350</v>
      </c>
      <c r="S312" s="52"/>
      <c r="T312" s="52"/>
      <c r="U312" s="53">
        <f t="shared" si="50"/>
        <v>350</v>
      </c>
      <c r="V312" s="53">
        <f t="shared" si="50"/>
        <v>350</v>
      </c>
      <c r="W312" s="53"/>
      <c r="X312" s="53"/>
      <c r="Y312" s="53">
        <f t="shared" si="48"/>
        <v>350</v>
      </c>
      <c r="Z312" s="53">
        <f t="shared" si="49"/>
        <v>350</v>
      </c>
    </row>
    <row r="313" spans="1:26" ht="22.5" x14ac:dyDescent="0.2">
      <c r="A313" s="43" t="s">
        <v>78</v>
      </c>
      <c r="B313" s="44">
        <v>78</v>
      </c>
      <c r="C313" s="45">
        <v>709</v>
      </c>
      <c r="D313" s="46" t="s">
        <v>155</v>
      </c>
      <c r="E313" s="47" t="s">
        <v>3</v>
      </c>
      <c r="F313" s="46" t="s">
        <v>2</v>
      </c>
      <c r="G313" s="48" t="s">
        <v>171</v>
      </c>
      <c r="H313" s="49">
        <v>630</v>
      </c>
      <c r="I313" s="50">
        <v>350</v>
      </c>
      <c r="J313" s="50">
        <v>350</v>
      </c>
      <c r="K313" s="50"/>
      <c r="L313" s="50"/>
      <c r="M313" s="50">
        <f t="shared" si="54"/>
        <v>350</v>
      </c>
      <c r="N313" s="51">
        <f t="shared" si="55"/>
        <v>350</v>
      </c>
      <c r="O313" s="52"/>
      <c r="P313" s="52"/>
      <c r="Q313" s="53">
        <f t="shared" si="52"/>
        <v>350</v>
      </c>
      <c r="R313" s="92">
        <f t="shared" si="53"/>
        <v>350</v>
      </c>
      <c r="S313" s="52"/>
      <c r="T313" s="52"/>
      <c r="U313" s="53">
        <f t="shared" si="50"/>
        <v>350</v>
      </c>
      <c r="V313" s="53">
        <f t="shared" si="50"/>
        <v>350</v>
      </c>
      <c r="W313" s="53"/>
      <c r="X313" s="53"/>
      <c r="Y313" s="53">
        <f t="shared" si="48"/>
        <v>350</v>
      </c>
      <c r="Z313" s="53">
        <f t="shared" si="49"/>
        <v>350</v>
      </c>
    </row>
    <row r="314" spans="1:26" ht="45" x14ac:dyDescent="0.2">
      <c r="A314" s="43" t="s">
        <v>271</v>
      </c>
      <c r="B314" s="44">
        <v>78</v>
      </c>
      <c r="C314" s="45">
        <v>709</v>
      </c>
      <c r="D314" s="46" t="s">
        <v>155</v>
      </c>
      <c r="E314" s="47" t="s">
        <v>3</v>
      </c>
      <c r="F314" s="46" t="s">
        <v>2</v>
      </c>
      <c r="G314" s="48" t="s">
        <v>169</v>
      </c>
      <c r="H314" s="49" t="s">
        <v>7</v>
      </c>
      <c r="I314" s="50">
        <f>I315</f>
        <v>279</v>
      </c>
      <c r="J314" s="50">
        <f>J315</f>
        <v>279</v>
      </c>
      <c r="K314" s="50"/>
      <c r="L314" s="50"/>
      <c r="M314" s="50">
        <f t="shared" si="54"/>
        <v>279</v>
      </c>
      <c r="N314" s="51">
        <f t="shared" si="55"/>
        <v>279</v>
      </c>
      <c r="O314" s="52"/>
      <c r="P314" s="52"/>
      <c r="Q314" s="53">
        <f t="shared" si="52"/>
        <v>279</v>
      </c>
      <c r="R314" s="92">
        <f t="shared" si="53"/>
        <v>279</v>
      </c>
      <c r="S314" s="52"/>
      <c r="T314" s="52"/>
      <c r="U314" s="53">
        <f t="shared" si="50"/>
        <v>279</v>
      </c>
      <c r="V314" s="53">
        <f t="shared" si="50"/>
        <v>279</v>
      </c>
      <c r="W314" s="53"/>
      <c r="X314" s="53"/>
      <c r="Y314" s="53">
        <f t="shared" si="48"/>
        <v>279</v>
      </c>
      <c r="Z314" s="53">
        <f t="shared" si="49"/>
        <v>279</v>
      </c>
    </row>
    <row r="315" spans="1:26" ht="22.5" x14ac:dyDescent="0.2">
      <c r="A315" s="43" t="s">
        <v>79</v>
      </c>
      <c r="B315" s="44">
        <v>78</v>
      </c>
      <c r="C315" s="45">
        <v>709</v>
      </c>
      <c r="D315" s="46" t="s">
        <v>155</v>
      </c>
      <c r="E315" s="47" t="s">
        <v>3</v>
      </c>
      <c r="F315" s="46" t="s">
        <v>2</v>
      </c>
      <c r="G315" s="48" t="s">
        <v>169</v>
      </c>
      <c r="H315" s="49">
        <v>600</v>
      </c>
      <c r="I315" s="50">
        <f>I316</f>
        <v>279</v>
      </c>
      <c r="J315" s="50">
        <f>J316</f>
        <v>279</v>
      </c>
      <c r="K315" s="50"/>
      <c r="L315" s="50"/>
      <c r="M315" s="50">
        <f t="shared" si="54"/>
        <v>279</v>
      </c>
      <c r="N315" s="51">
        <f t="shared" si="55"/>
        <v>279</v>
      </c>
      <c r="O315" s="52"/>
      <c r="P315" s="52"/>
      <c r="Q315" s="53">
        <f t="shared" si="52"/>
        <v>279</v>
      </c>
      <c r="R315" s="92">
        <f t="shared" si="53"/>
        <v>279</v>
      </c>
      <c r="S315" s="52"/>
      <c r="T315" s="52"/>
      <c r="U315" s="53">
        <f t="shared" si="50"/>
        <v>279</v>
      </c>
      <c r="V315" s="53">
        <f t="shared" si="50"/>
        <v>279</v>
      </c>
      <c r="W315" s="53"/>
      <c r="X315" s="53"/>
      <c r="Y315" s="53">
        <f t="shared" si="48"/>
        <v>279</v>
      </c>
      <c r="Z315" s="53">
        <f t="shared" si="49"/>
        <v>279</v>
      </c>
    </row>
    <row r="316" spans="1:26" x14ac:dyDescent="0.2">
      <c r="A316" s="43" t="s">
        <v>156</v>
      </c>
      <c r="B316" s="44">
        <v>78</v>
      </c>
      <c r="C316" s="45">
        <v>709</v>
      </c>
      <c r="D316" s="46" t="s">
        <v>155</v>
      </c>
      <c r="E316" s="47" t="s">
        <v>3</v>
      </c>
      <c r="F316" s="46" t="s">
        <v>2</v>
      </c>
      <c r="G316" s="48" t="s">
        <v>169</v>
      </c>
      <c r="H316" s="49">
        <v>610</v>
      </c>
      <c r="I316" s="50">
        <v>279</v>
      </c>
      <c r="J316" s="50">
        <v>279</v>
      </c>
      <c r="K316" s="50"/>
      <c r="L316" s="50"/>
      <c r="M316" s="50">
        <f t="shared" si="54"/>
        <v>279</v>
      </c>
      <c r="N316" s="51">
        <f t="shared" si="55"/>
        <v>279</v>
      </c>
      <c r="O316" s="52"/>
      <c r="P316" s="52"/>
      <c r="Q316" s="53">
        <f t="shared" si="52"/>
        <v>279</v>
      </c>
      <c r="R316" s="92">
        <f t="shared" si="53"/>
        <v>279</v>
      </c>
      <c r="S316" s="52"/>
      <c r="T316" s="52"/>
      <c r="U316" s="53">
        <f t="shared" si="50"/>
        <v>279</v>
      </c>
      <c r="V316" s="53">
        <f t="shared" si="50"/>
        <v>279</v>
      </c>
      <c r="W316" s="53"/>
      <c r="X316" s="53"/>
      <c r="Y316" s="53">
        <f t="shared" si="48"/>
        <v>279</v>
      </c>
      <c r="Z316" s="53">
        <f t="shared" si="49"/>
        <v>279</v>
      </c>
    </row>
    <row r="317" spans="1:26" ht="33.75" x14ac:dyDescent="0.2">
      <c r="A317" s="43" t="s">
        <v>168</v>
      </c>
      <c r="B317" s="44">
        <v>78</v>
      </c>
      <c r="C317" s="45">
        <v>709</v>
      </c>
      <c r="D317" s="46" t="s">
        <v>155</v>
      </c>
      <c r="E317" s="47" t="s">
        <v>3</v>
      </c>
      <c r="F317" s="46" t="s">
        <v>2</v>
      </c>
      <c r="G317" s="48" t="s">
        <v>167</v>
      </c>
      <c r="H317" s="49" t="s">
        <v>7</v>
      </c>
      <c r="I317" s="50">
        <f>I318</f>
        <v>216</v>
      </c>
      <c r="J317" s="50">
        <f>J318</f>
        <v>216</v>
      </c>
      <c r="K317" s="50"/>
      <c r="L317" s="50"/>
      <c r="M317" s="50">
        <f t="shared" si="54"/>
        <v>216</v>
      </c>
      <c r="N317" s="51">
        <f t="shared" si="55"/>
        <v>216</v>
      </c>
      <c r="O317" s="52"/>
      <c r="P317" s="52"/>
      <c r="Q317" s="53">
        <f t="shared" si="52"/>
        <v>216</v>
      </c>
      <c r="R317" s="92">
        <f t="shared" si="53"/>
        <v>216</v>
      </c>
      <c r="S317" s="52"/>
      <c r="T317" s="52"/>
      <c r="U317" s="53">
        <f t="shared" si="50"/>
        <v>216</v>
      </c>
      <c r="V317" s="53">
        <f t="shared" si="50"/>
        <v>216</v>
      </c>
      <c r="W317" s="53"/>
      <c r="X317" s="53"/>
      <c r="Y317" s="53">
        <f t="shared" si="48"/>
        <v>216</v>
      </c>
      <c r="Z317" s="53">
        <f t="shared" si="49"/>
        <v>216</v>
      </c>
    </row>
    <row r="318" spans="1:26" x14ac:dyDescent="0.2">
      <c r="A318" s="43" t="s">
        <v>38</v>
      </c>
      <c r="B318" s="44">
        <v>78</v>
      </c>
      <c r="C318" s="45">
        <v>709</v>
      </c>
      <c r="D318" s="46" t="s">
        <v>155</v>
      </c>
      <c r="E318" s="47" t="s">
        <v>3</v>
      </c>
      <c r="F318" s="46" t="s">
        <v>2</v>
      </c>
      <c r="G318" s="48" t="s">
        <v>167</v>
      </c>
      <c r="H318" s="49">
        <v>300</v>
      </c>
      <c r="I318" s="50">
        <f>I319</f>
        <v>216</v>
      </c>
      <c r="J318" s="50">
        <f>J319</f>
        <v>216</v>
      </c>
      <c r="K318" s="50"/>
      <c r="L318" s="50"/>
      <c r="M318" s="50">
        <f t="shared" si="54"/>
        <v>216</v>
      </c>
      <c r="N318" s="51">
        <f t="shared" si="55"/>
        <v>216</v>
      </c>
      <c r="O318" s="52"/>
      <c r="P318" s="52"/>
      <c r="Q318" s="53">
        <f t="shared" si="52"/>
        <v>216</v>
      </c>
      <c r="R318" s="92">
        <f t="shared" si="53"/>
        <v>216</v>
      </c>
      <c r="S318" s="52"/>
      <c r="T318" s="52"/>
      <c r="U318" s="53">
        <f t="shared" si="50"/>
        <v>216</v>
      </c>
      <c r="V318" s="53">
        <f t="shared" si="50"/>
        <v>216</v>
      </c>
      <c r="W318" s="53"/>
      <c r="X318" s="53"/>
      <c r="Y318" s="53">
        <f t="shared" si="48"/>
        <v>216</v>
      </c>
      <c r="Z318" s="53">
        <f t="shared" si="49"/>
        <v>216</v>
      </c>
    </row>
    <row r="319" spans="1:26" x14ac:dyDescent="0.2">
      <c r="A319" s="43" t="s">
        <v>257</v>
      </c>
      <c r="B319" s="44">
        <v>78</v>
      </c>
      <c r="C319" s="45">
        <v>709</v>
      </c>
      <c r="D319" s="46" t="s">
        <v>155</v>
      </c>
      <c r="E319" s="47" t="s">
        <v>3</v>
      </c>
      <c r="F319" s="46" t="s">
        <v>2</v>
      </c>
      <c r="G319" s="48" t="s">
        <v>167</v>
      </c>
      <c r="H319" s="49">
        <v>340</v>
      </c>
      <c r="I319" s="50">
        <v>216</v>
      </c>
      <c r="J319" s="50">
        <v>216</v>
      </c>
      <c r="K319" s="50"/>
      <c r="L319" s="50"/>
      <c r="M319" s="50">
        <f t="shared" si="54"/>
        <v>216</v>
      </c>
      <c r="N319" s="51">
        <f t="shared" si="55"/>
        <v>216</v>
      </c>
      <c r="O319" s="52"/>
      <c r="P319" s="52"/>
      <c r="Q319" s="53">
        <f t="shared" si="52"/>
        <v>216</v>
      </c>
      <c r="R319" s="92">
        <f t="shared" si="53"/>
        <v>216</v>
      </c>
      <c r="S319" s="52"/>
      <c r="T319" s="52"/>
      <c r="U319" s="53">
        <f t="shared" si="50"/>
        <v>216</v>
      </c>
      <c r="V319" s="53">
        <f t="shared" si="50"/>
        <v>216</v>
      </c>
      <c r="W319" s="53"/>
      <c r="X319" s="53"/>
      <c r="Y319" s="53">
        <f t="shared" si="48"/>
        <v>216</v>
      </c>
      <c r="Z319" s="53">
        <f t="shared" si="49"/>
        <v>216</v>
      </c>
    </row>
    <row r="320" spans="1:26" ht="33.75" x14ac:dyDescent="0.2">
      <c r="A320" s="71" t="s">
        <v>317</v>
      </c>
      <c r="B320" s="44">
        <v>78</v>
      </c>
      <c r="C320" s="45">
        <v>709</v>
      </c>
      <c r="D320" s="46" t="s">
        <v>155</v>
      </c>
      <c r="E320" s="47" t="s">
        <v>3</v>
      </c>
      <c r="F320" s="46" t="s">
        <v>2</v>
      </c>
      <c r="G320" s="58" t="s">
        <v>166</v>
      </c>
      <c r="H320" s="49" t="s">
        <v>7</v>
      </c>
      <c r="I320" s="50">
        <f>I321</f>
        <v>41</v>
      </c>
      <c r="J320" s="50">
        <f>J321</f>
        <v>41</v>
      </c>
      <c r="K320" s="50"/>
      <c r="L320" s="50"/>
      <c r="M320" s="50">
        <f t="shared" si="54"/>
        <v>41</v>
      </c>
      <c r="N320" s="51">
        <f t="shared" si="55"/>
        <v>41</v>
      </c>
      <c r="O320" s="52"/>
      <c r="P320" s="52"/>
      <c r="Q320" s="53">
        <f t="shared" si="52"/>
        <v>41</v>
      </c>
      <c r="R320" s="92">
        <f t="shared" si="53"/>
        <v>41</v>
      </c>
      <c r="S320" s="52"/>
      <c r="T320" s="52"/>
      <c r="U320" s="53">
        <f t="shared" si="50"/>
        <v>41</v>
      </c>
      <c r="V320" s="53">
        <f t="shared" si="50"/>
        <v>41</v>
      </c>
      <c r="W320" s="53"/>
      <c r="X320" s="53"/>
      <c r="Y320" s="53">
        <f t="shared" si="48"/>
        <v>41</v>
      </c>
      <c r="Z320" s="53">
        <f t="shared" si="49"/>
        <v>41</v>
      </c>
    </row>
    <row r="321" spans="1:26" ht="22.5" x14ac:dyDescent="0.2">
      <c r="A321" s="43" t="s">
        <v>79</v>
      </c>
      <c r="B321" s="44">
        <v>78</v>
      </c>
      <c r="C321" s="45">
        <v>709</v>
      </c>
      <c r="D321" s="46" t="s">
        <v>155</v>
      </c>
      <c r="E321" s="47" t="s">
        <v>3</v>
      </c>
      <c r="F321" s="46" t="s">
        <v>2</v>
      </c>
      <c r="G321" s="58" t="s">
        <v>166</v>
      </c>
      <c r="H321" s="49">
        <v>600</v>
      </c>
      <c r="I321" s="50">
        <f>I322</f>
        <v>41</v>
      </c>
      <c r="J321" s="50">
        <f>J322</f>
        <v>41</v>
      </c>
      <c r="K321" s="50"/>
      <c r="L321" s="50"/>
      <c r="M321" s="50">
        <f t="shared" si="54"/>
        <v>41</v>
      </c>
      <c r="N321" s="51">
        <f t="shared" si="55"/>
        <v>41</v>
      </c>
      <c r="O321" s="52"/>
      <c r="P321" s="52"/>
      <c r="Q321" s="53">
        <f t="shared" si="52"/>
        <v>41</v>
      </c>
      <c r="R321" s="92">
        <f t="shared" si="53"/>
        <v>41</v>
      </c>
      <c r="S321" s="52"/>
      <c r="T321" s="52"/>
      <c r="U321" s="53">
        <f t="shared" si="50"/>
        <v>41</v>
      </c>
      <c r="V321" s="53">
        <f t="shared" si="50"/>
        <v>41</v>
      </c>
      <c r="W321" s="53"/>
      <c r="X321" s="53"/>
      <c r="Y321" s="53">
        <f t="shared" si="48"/>
        <v>41</v>
      </c>
      <c r="Z321" s="53">
        <f t="shared" si="49"/>
        <v>41</v>
      </c>
    </row>
    <row r="322" spans="1:26" x14ac:dyDescent="0.2">
      <c r="A322" s="43" t="s">
        <v>156</v>
      </c>
      <c r="B322" s="44">
        <v>78</v>
      </c>
      <c r="C322" s="45">
        <v>709</v>
      </c>
      <c r="D322" s="46" t="s">
        <v>155</v>
      </c>
      <c r="E322" s="47" t="s">
        <v>3</v>
      </c>
      <c r="F322" s="46" t="s">
        <v>2</v>
      </c>
      <c r="G322" s="58" t="s">
        <v>166</v>
      </c>
      <c r="H322" s="49">
        <v>610</v>
      </c>
      <c r="I322" s="50">
        <v>41</v>
      </c>
      <c r="J322" s="50">
        <v>41</v>
      </c>
      <c r="K322" s="50"/>
      <c r="L322" s="50"/>
      <c r="M322" s="50">
        <f t="shared" si="54"/>
        <v>41</v>
      </c>
      <c r="N322" s="51">
        <f t="shared" si="55"/>
        <v>41</v>
      </c>
      <c r="O322" s="52"/>
      <c r="P322" s="52"/>
      <c r="Q322" s="53">
        <f t="shared" si="52"/>
        <v>41</v>
      </c>
      <c r="R322" s="92">
        <f t="shared" si="53"/>
        <v>41</v>
      </c>
      <c r="S322" s="52"/>
      <c r="T322" s="52"/>
      <c r="U322" s="53">
        <f t="shared" si="50"/>
        <v>41</v>
      </c>
      <c r="V322" s="53">
        <f t="shared" si="50"/>
        <v>41</v>
      </c>
      <c r="W322" s="53"/>
      <c r="X322" s="53"/>
      <c r="Y322" s="53">
        <f t="shared" si="48"/>
        <v>41</v>
      </c>
      <c r="Z322" s="53">
        <f t="shared" si="49"/>
        <v>41</v>
      </c>
    </row>
    <row r="323" spans="1:26" ht="56.25" x14ac:dyDescent="0.2">
      <c r="A323" s="43" t="s">
        <v>292</v>
      </c>
      <c r="B323" s="44">
        <v>78</v>
      </c>
      <c r="C323" s="45">
        <v>709</v>
      </c>
      <c r="D323" s="46" t="s">
        <v>53</v>
      </c>
      <c r="E323" s="47" t="s">
        <v>3</v>
      </c>
      <c r="F323" s="46" t="s">
        <v>2</v>
      </c>
      <c r="G323" s="48" t="s">
        <v>9</v>
      </c>
      <c r="H323" s="49" t="s">
        <v>7</v>
      </c>
      <c r="I323" s="50">
        <f t="shared" ref="I323:J325" si="56">I324</f>
        <v>173</v>
      </c>
      <c r="J323" s="50">
        <f t="shared" si="56"/>
        <v>173</v>
      </c>
      <c r="K323" s="50"/>
      <c r="L323" s="50"/>
      <c r="M323" s="50">
        <f t="shared" si="54"/>
        <v>173</v>
      </c>
      <c r="N323" s="51">
        <f t="shared" si="55"/>
        <v>173</v>
      </c>
      <c r="O323" s="52"/>
      <c r="P323" s="52"/>
      <c r="Q323" s="53">
        <f t="shared" si="52"/>
        <v>173</v>
      </c>
      <c r="R323" s="92">
        <f t="shared" si="53"/>
        <v>173</v>
      </c>
      <c r="S323" s="52"/>
      <c r="T323" s="52"/>
      <c r="U323" s="53">
        <f t="shared" si="50"/>
        <v>173</v>
      </c>
      <c r="V323" s="53">
        <f t="shared" si="50"/>
        <v>173</v>
      </c>
      <c r="W323" s="53"/>
      <c r="X323" s="53"/>
      <c r="Y323" s="53">
        <f t="shared" si="48"/>
        <v>173</v>
      </c>
      <c r="Z323" s="53">
        <f t="shared" si="49"/>
        <v>173</v>
      </c>
    </row>
    <row r="324" spans="1:26" x14ac:dyDescent="0.2">
      <c r="A324" s="43" t="s">
        <v>165</v>
      </c>
      <c r="B324" s="44">
        <v>78</v>
      </c>
      <c r="C324" s="45">
        <v>709</v>
      </c>
      <c r="D324" s="46" t="s">
        <v>53</v>
      </c>
      <c r="E324" s="47" t="s">
        <v>3</v>
      </c>
      <c r="F324" s="46" t="s">
        <v>2</v>
      </c>
      <c r="G324" s="48" t="s">
        <v>164</v>
      </c>
      <c r="H324" s="49" t="s">
        <v>7</v>
      </c>
      <c r="I324" s="50">
        <f t="shared" si="56"/>
        <v>173</v>
      </c>
      <c r="J324" s="50">
        <f t="shared" si="56"/>
        <v>173</v>
      </c>
      <c r="K324" s="50"/>
      <c r="L324" s="50"/>
      <c r="M324" s="50">
        <f t="shared" si="54"/>
        <v>173</v>
      </c>
      <c r="N324" s="51">
        <f t="shared" si="55"/>
        <v>173</v>
      </c>
      <c r="O324" s="52"/>
      <c r="P324" s="52"/>
      <c r="Q324" s="53">
        <f t="shared" si="52"/>
        <v>173</v>
      </c>
      <c r="R324" s="92">
        <f t="shared" si="53"/>
        <v>173</v>
      </c>
      <c r="S324" s="52"/>
      <c r="T324" s="52"/>
      <c r="U324" s="53">
        <f t="shared" si="50"/>
        <v>173</v>
      </c>
      <c r="V324" s="53">
        <f t="shared" si="50"/>
        <v>173</v>
      </c>
      <c r="W324" s="53"/>
      <c r="X324" s="53"/>
      <c r="Y324" s="53">
        <f t="shared" si="48"/>
        <v>173</v>
      </c>
      <c r="Z324" s="53">
        <f t="shared" si="49"/>
        <v>173</v>
      </c>
    </row>
    <row r="325" spans="1:26" ht="22.5" x14ac:dyDescent="0.2">
      <c r="A325" s="43" t="s">
        <v>79</v>
      </c>
      <c r="B325" s="44">
        <v>78</v>
      </c>
      <c r="C325" s="45">
        <v>709</v>
      </c>
      <c r="D325" s="46" t="s">
        <v>53</v>
      </c>
      <c r="E325" s="47" t="s">
        <v>3</v>
      </c>
      <c r="F325" s="46" t="s">
        <v>2</v>
      </c>
      <c r="G325" s="48" t="s">
        <v>164</v>
      </c>
      <c r="H325" s="49">
        <v>600</v>
      </c>
      <c r="I325" s="50">
        <f t="shared" si="56"/>
        <v>173</v>
      </c>
      <c r="J325" s="50">
        <f t="shared" si="56"/>
        <v>173</v>
      </c>
      <c r="K325" s="50"/>
      <c r="L325" s="50"/>
      <c r="M325" s="50">
        <f t="shared" si="54"/>
        <v>173</v>
      </c>
      <c r="N325" s="51">
        <f t="shared" si="55"/>
        <v>173</v>
      </c>
      <c r="O325" s="52"/>
      <c r="P325" s="52"/>
      <c r="Q325" s="53">
        <f t="shared" si="52"/>
        <v>173</v>
      </c>
      <c r="R325" s="92">
        <f t="shared" si="53"/>
        <v>173</v>
      </c>
      <c r="S325" s="52"/>
      <c r="T325" s="52"/>
      <c r="U325" s="53">
        <f t="shared" si="50"/>
        <v>173</v>
      </c>
      <c r="V325" s="53">
        <f t="shared" si="50"/>
        <v>173</v>
      </c>
      <c r="W325" s="53"/>
      <c r="X325" s="53"/>
      <c r="Y325" s="53">
        <f t="shared" si="48"/>
        <v>173</v>
      </c>
      <c r="Z325" s="53">
        <f t="shared" si="49"/>
        <v>173</v>
      </c>
    </row>
    <row r="326" spans="1:26" x14ac:dyDescent="0.2">
      <c r="A326" s="43" t="s">
        <v>156</v>
      </c>
      <c r="B326" s="44">
        <v>78</v>
      </c>
      <c r="C326" s="45">
        <v>709</v>
      </c>
      <c r="D326" s="46" t="s">
        <v>53</v>
      </c>
      <c r="E326" s="47" t="s">
        <v>3</v>
      </c>
      <c r="F326" s="46" t="s">
        <v>2</v>
      </c>
      <c r="G326" s="48" t="s">
        <v>164</v>
      </c>
      <c r="H326" s="49">
        <v>610</v>
      </c>
      <c r="I326" s="50">
        <v>173</v>
      </c>
      <c r="J326" s="50">
        <v>173</v>
      </c>
      <c r="K326" s="50"/>
      <c r="L326" s="50"/>
      <c r="M326" s="50">
        <f t="shared" si="54"/>
        <v>173</v>
      </c>
      <c r="N326" s="51">
        <f t="shared" si="55"/>
        <v>173</v>
      </c>
      <c r="O326" s="52"/>
      <c r="P326" s="52"/>
      <c r="Q326" s="53">
        <f t="shared" si="52"/>
        <v>173</v>
      </c>
      <c r="R326" s="92">
        <f t="shared" si="53"/>
        <v>173</v>
      </c>
      <c r="S326" s="52"/>
      <c r="T326" s="52"/>
      <c r="U326" s="53">
        <f t="shared" si="50"/>
        <v>173</v>
      </c>
      <c r="V326" s="53">
        <f t="shared" si="50"/>
        <v>173</v>
      </c>
      <c r="W326" s="53"/>
      <c r="X326" s="53"/>
      <c r="Y326" s="53">
        <f t="shared" si="48"/>
        <v>173</v>
      </c>
      <c r="Z326" s="53">
        <f t="shared" si="49"/>
        <v>173</v>
      </c>
    </row>
    <row r="327" spans="1:26" x14ac:dyDescent="0.2">
      <c r="A327" s="43" t="s">
        <v>51</v>
      </c>
      <c r="B327" s="44">
        <v>78</v>
      </c>
      <c r="C327" s="45">
        <v>1000</v>
      </c>
      <c r="D327" s="46" t="s">
        <v>7</v>
      </c>
      <c r="E327" s="47" t="s">
        <v>7</v>
      </c>
      <c r="F327" s="46" t="s">
        <v>7</v>
      </c>
      <c r="G327" s="48" t="s">
        <v>7</v>
      </c>
      <c r="H327" s="49" t="s">
        <v>7</v>
      </c>
      <c r="I327" s="50">
        <f>I328</f>
        <v>4291.7</v>
      </c>
      <c r="J327" s="50">
        <f>J328</f>
        <v>4636.8</v>
      </c>
      <c r="K327" s="50"/>
      <c r="L327" s="50"/>
      <c r="M327" s="50">
        <f t="shared" si="54"/>
        <v>4291.7</v>
      </c>
      <c r="N327" s="51">
        <f t="shared" si="55"/>
        <v>4636.8</v>
      </c>
      <c r="O327" s="52"/>
      <c r="P327" s="52"/>
      <c r="Q327" s="53">
        <f t="shared" si="52"/>
        <v>4291.7</v>
      </c>
      <c r="R327" s="92">
        <f t="shared" si="53"/>
        <v>4636.8</v>
      </c>
      <c r="S327" s="52"/>
      <c r="T327" s="52"/>
      <c r="U327" s="53">
        <f t="shared" si="50"/>
        <v>4291.7</v>
      </c>
      <c r="V327" s="53">
        <f t="shared" si="50"/>
        <v>4636.8</v>
      </c>
      <c r="W327" s="53"/>
      <c r="X327" s="53"/>
      <c r="Y327" s="53">
        <f t="shared" si="48"/>
        <v>4291.7</v>
      </c>
      <c r="Z327" s="53">
        <f t="shared" si="49"/>
        <v>4636.8</v>
      </c>
    </row>
    <row r="328" spans="1:26" x14ac:dyDescent="0.2">
      <c r="A328" s="43" t="s">
        <v>102</v>
      </c>
      <c r="B328" s="44">
        <v>78</v>
      </c>
      <c r="C328" s="45">
        <v>1004</v>
      </c>
      <c r="D328" s="46" t="s">
        <v>7</v>
      </c>
      <c r="E328" s="47" t="s">
        <v>7</v>
      </c>
      <c r="F328" s="46" t="s">
        <v>7</v>
      </c>
      <c r="G328" s="48" t="s">
        <v>7</v>
      </c>
      <c r="H328" s="49" t="s">
        <v>7</v>
      </c>
      <c r="I328" s="50">
        <f>I329</f>
        <v>4291.7</v>
      </c>
      <c r="J328" s="50">
        <f>J329</f>
        <v>4636.8</v>
      </c>
      <c r="K328" s="50"/>
      <c r="L328" s="50"/>
      <c r="M328" s="50">
        <f t="shared" si="54"/>
        <v>4291.7</v>
      </c>
      <c r="N328" s="51">
        <f t="shared" si="55"/>
        <v>4636.8</v>
      </c>
      <c r="O328" s="52"/>
      <c r="P328" s="52"/>
      <c r="Q328" s="53">
        <f t="shared" si="52"/>
        <v>4291.7</v>
      </c>
      <c r="R328" s="92">
        <f t="shared" si="53"/>
        <v>4636.8</v>
      </c>
      <c r="S328" s="52"/>
      <c r="T328" s="52"/>
      <c r="U328" s="53">
        <f t="shared" si="50"/>
        <v>4291.7</v>
      </c>
      <c r="V328" s="53">
        <f t="shared" si="50"/>
        <v>4636.8</v>
      </c>
      <c r="W328" s="53"/>
      <c r="X328" s="53"/>
      <c r="Y328" s="53">
        <f t="shared" si="48"/>
        <v>4291.7</v>
      </c>
      <c r="Z328" s="53">
        <f t="shared" si="49"/>
        <v>4636.8</v>
      </c>
    </row>
    <row r="329" spans="1:26" ht="56.25" x14ac:dyDescent="0.2">
      <c r="A329" s="43" t="s">
        <v>318</v>
      </c>
      <c r="B329" s="44">
        <v>78</v>
      </c>
      <c r="C329" s="45">
        <v>1004</v>
      </c>
      <c r="D329" s="46" t="s">
        <v>155</v>
      </c>
      <c r="E329" s="47" t="s">
        <v>3</v>
      </c>
      <c r="F329" s="46" t="s">
        <v>2</v>
      </c>
      <c r="G329" s="48" t="s">
        <v>9</v>
      </c>
      <c r="H329" s="49" t="s">
        <v>7</v>
      </c>
      <c r="I329" s="50">
        <f>I330+I333+I336</f>
        <v>4291.7</v>
      </c>
      <c r="J329" s="50">
        <f>J330+J333+J336</f>
        <v>4636.8</v>
      </c>
      <c r="K329" s="50"/>
      <c r="L329" s="50"/>
      <c r="M329" s="50">
        <f t="shared" si="54"/>
        <v>4291.7</v>
      </c>
      <c r="N329" s="51">
        <f t="shared" si="55"/>
        <v>4636.8</v>
      </c>
      <c r="O329" s="52"/>
      <c r="P329" s="52"/>
      <c r="Q329" s="53">
        <f t="shared" si="52"/>
        <v>4291.7</v>
      </c>
      <c r="R329" s="92">
        <f t="shared" si="53"/>
        <v>4636.8</v>
      </c>
      <c r="S329" s="52"/>
      <c r="T329" s="52"/>
      <c r="U329" s="53">
        <f t="shared" si="50"/>
        <v>4291.7</v>
      </c>
      <c r="V329" s="53">
        <f t="shared" si="50"/>
        <v>4636.8</v>
      </c>
      <c r="W329" s="53"/>
      <c r="X329" s="53"/>
      <c r="Y329" s="53">
        <f t="shared" si="48"/>
        <v>4291.7</v>
      </c>
      <c r="Z329" s="53">
        <f t="shared" si="49"/>
        <v>4636.8</v>
      </c>
    </row>
    <row r="330" spans="1:26" ht="45" x14ac:dyDescent="0.2">
      <c r="A330" s="43" t="s">
        <v>163</v>
      </c>
      <c r="B330" s="44">
        <v>78</v>
      </c>
      <c r="C330" s="45">
        <v>1004</v>
      </c>
      <c r="D330" s="46" t="s">
        <v>155</v>
      </c>
      <c r="E330" s="47" t="s">
        <v>3</v>
      </c>
      <c r="F330" s="46" t="s">
        <v>2</v>
      </c>
      <c r="G330" s="48" t="s">
        <v>162</v>
      </c>
      <c r="H330" s="49" t="s">
        <v>7</v>
      </c>
      <c r="I330" s="50">
        <f>I331</f>
        <v>46.9</v>
      </c>
      <c r="J330" s="50">
        <f>J331</f>
        <v>46.9</v>
      </c>
      <c r="K330" s="50"/>
      <c r="L330" s="50"/>
      <c r="M330" s="50">
        <f t="shared" si="54"/>
        <v>46.9</v>
      </c>
      <c r="N330" s="51">
        <f t="shared" si="55"/>
        <v>46.9</v>
      </c>
      <c r="O330" s="52"/>
      <c r="P330" s="52"/>
      <c r="Q330" s="53">
        <f t="shared" si="52"/>
        <v>46.9</v>
      </c>
      <c r="R330" s="92">
        <f t="shared" si="53"/>
        <v>46.9</v>
      </c>
      <c r="S330" s="52"/>
      <c r="T330" s="52"/>
      <c r="U330" s="53">
        <f t="shared" si="50"/>
        <v>46.9</v>
      </c>
      <c r="V330" s="53">
        <f t="shared" si="50"/>
        <v>46.9</v>
      </c>
      <c r="W330" s="53"/>
      <c r="X330" s="53"/>
      <c r="Y330" s="53">
        <f t="shared" si="48"/>
        <v>46.9</v>
      </c>
      <c r="Z330" s="53">
        <f t="shared" si="49"/>
        <v>46.9</v>
      </c>
    </row>
    <row r="331" spans="1:26" ht="22.5" x14ac:dyDescent="0.2">
      <c r="A331" s="43" t="s">
        <v>79</v>
      </c>
      <c r="B331" s="44">
        <v>78</v>
      </c>
      <c r="C331" s="45">
        <v>1004</v>
      </c>
      <c r="D331" s="46" t="s">
        <v>155</v>
      </c>
      <c r="E331" s="47" t="s">
        <v>3</v>
      </c>
      <c r="F331" s="46" t="s">
        <v>2</v>
      </c>
      <c r="G331" s="48" t="s">
        <v>162</v>
      </c>
      <c r="H331" s="49">
        <v>600</v>
      </c>
      <c r="I331" s="50">
        <f>I332</f>
        <v>46.9</v>
      </c>
      <c r="J331" s="50">
        <f>J332</f>
        <v>46.9</v>
      </c>
      <c r="K331" s="50"/>
      <c r="L331" s="50"/>
      <c r="M331" s="50">
        <f t="shared" si="54"/>
        <v>46.9</v>
      </c>
      <c r="N331" s="51">
        <f t="shared" si="55"/>
        <v>46.9</v>
      </c>
      <c r="O331" s="52"/>
      <c r="P331" s="52"/>
      <c r="Q331" s="53">
        <f t="shared" si="52"/>
        <v>46.9</v>
      </c>
      <c r="R331" s="92">
        <f t="shared" si="53"/>
        <v>46.9</v>
      </c>
      <c r="S331" s="52"/>
      <c r="T331" s="52"/>
      <c r="U331" s="53">
        <f t="shared" si="50"/>
        <v>46.9</v>
      </c>
      <c r="V331" s="53">
        <f t="shared" si="50"/>
        <v>46.9</v>
      </c>
      <c r="W331" s="53"/>
      <c r="X331" s="53"/>
      <c r="Y331" s="53">
        <f t="shared" si="48"/>
        <v>46.9</v>
      </c>
      <c r="Z331" s="53">
        <f t="shared" si="49"/>
        <v>46.9</v>
      </c>
    </row>
    <row r="332" spans="1:26" x14ac:dyDescent="0.2">
      <c r="A332" s="43" t="s">
        <v>156</v>
      </c>
      <c r="B332" s="44">
        <v>78</v>
      </c>
      <c r="C332" s="45">
        <v>1004</v>
      </c>
      <c r="D332" s="46" t="s">
        <v>155</v>
      </c>
      <c r="E332" s="47" t="s">
        <v>3</v>
      </c>
      <c r="F332" s="46" t="s">
        <v>2</v>
      </c>
      <c r="G332" s="48" t="s">
        <v>162</v>
      </c>
      <c r="H332" s="49">
        <v>610</v>
      </c>
      <c r="I332" s="50">
        <v>46.9</v>
      </c>
      <c r="J332" s="50">
        <v>46.9</v>
      </c>
      <c r="K332" s="50"/>
      <c r="L332" s="50"/>
      <c r="M332" s="50">
        <f t="shared" si="54"/>
        <v>46.9</v>
      </c>
      <c r="N332" s="51">
        <f t="shared" si="55"/>
        <v>46.9</v>
      </c>
      <c r="O332" s="52"/>
      <c r="P332" s="52"/>
      <c r="Q332" s="53">
        <f t="shared" si="52"/>
        <v>46.9</v>
      </c>
      <c r="R332" s="92">
        <f t="shared" si="53"/>
        <v>46.9</v>
      </c>
      <c r="S332" s="52"/>
      <c r="T332" s="52"/>
      <c r="U332" s="53">
        <f t="shared" si="50"/>
        <v>46.9</v>
      </c>
      <c r="V332" s="53">
        <f t="shared" si="50"/>
        <v>46.9</v>
      </c>
      <c r="W332" s="53"/>
      <c r="X332" s="53"/>
      <c r="Y332" s="53">
        <f t="shared" si="48"/>
        <v>46.9</v>
      </c>
      <c r="Z332" s="53">
        <f t="shared" si="49"/>
        <v>46.9</v>
      </c>
    </row>
    <row r="333" spans="1:26" ht="33.75" x14ac:dyDescent="0.2">
      <c r="A333" s="43" t="s">
        <v>161</v>
      </c>
      <c r="B333" s="44">
        <v>78</v>
      </c>
      <c r="C333" s="45">
        <v>1004</v>
      </c>
      <c r="D333" s="46" t="s">
        <v>155</v>
      </c>
      <c r="E333" s="47" t="s">
        <v>3</v>
      </c>
      <c r="F333" s="46" t="s">
        <v>2</v>
      </c>
      <c r="G333" s="48" t="s">
        <v>160</v>
      </c>
      <c r="H333" s="49" t="s">
        <v>7</v>
      </c>
      <c r="I333" s="50">
        <f>I334</f>
        <v>3822.5</v>
      </c>
      <c r="J333" s="50">
        <f>J334</f>
        <v>4167.6000000000004</v>
      </c>
      <c r="K333" s="50"/>
      <c r="L333" s="50"/>
      <c r="M333" s="50">
        <f t="shared" si="54"/>
        <v>3822.5</v>
      </c>
      <c r="N333" s="51">
        <f t="shared" si="55"/>
        <v>4167.6000000000004</v>
      </c>
      <c r="O333" s="52"/>
      <c r="P333" s="52"/>
      <c r="Q333" s="53">
        <f t="shared" si="52"/>
        <v>3822.5</v>
      </c>
      <c r="R333" s="92">
        <f t="shared" si="53"/>
        <v>4167.6000000000004</v>
      </c>
      <c r="S333" s="52"/>
      <c r="T333" s="52"/>
      <c r="U333" s="53">
        <f t="shared" si="50"/>
        <v>3822.5</v>
      </c>
      <c r="V333" s="53">
        <f t="shared" si="50"/>
        <v>4167.6000000000004</v>
      </c>
      <c r="W333" s="53"/>
      <c r="X333" s="53"/>
      <c r="Y333" s="53">
        <f t="shared" si="48"/>
        <v>3822.5</v>
      </c>
      <c r="Z333" s="53">
        <f t="shared" si="49"/>
        <v>4167.6000000000004</v>
      </c>
    </row>
    <row r="334" spans="1:26" ht="22.5" x14ac:dyDescent="0.2">
      <c r="A334" s="43" t="s">
        <v>79</v>
      </c>
      <c r="B334" s="44">
        <v>78</v>
      </c>
      <c r="C334" s="45">
        <v>1004</v>
      </c>
      <c r="D334" s="46" t="s">
        <v>155</v>
      </c>
      <c r="E334" s="47" t="s">
        <v>3</v>
      </c>
      <c r="F334" s="46" t="s">
        <v>2</v>
      </c>
      <c r="G334" s="48" t="s">
        <v>160</v>
      </c>
      <c r="H334" s="49">
        <v>600</v>
      </c>
      <c r="I334" s="50">
        <f>I335</f>
        <v>3822.5</v>
      </c>
      <c r="J334" s="50">
        <f>J335</f>
        <v>4167.6000000000004</v>
      </c>
      <c r="K334" s="50"/>
      <c r="L334" s="50"/>
      <c r="M334" s="50">
        <f t="shared" si="54"/>
        <v>3822.5</v>
      </c>
      <c r="N334" s="51">
        <f t="shared" si="55"/>
        <v>4167.6000000000004</v>
      </c>
      <c r="O334" s="52"/>
      <c r="P334" s="52"/>
      <c r="Q334" s="53">
        <f t="shared" si="52"/>
        <v>3822.5</v>
      </c>
      <c r="R334" s="92">
        <f t="shared" si="53"/>
        <v>4167.6000000000004</v>
      </c>
      <c r="S334" s="52"/>
      <c r="T334" s="52"/>
      <c r="U334" s="53">
        <f t="shared" si="50"/>
        <v>3822.5</v>
      </c>
      <c r="V334" s="53">
        <f t="shared" si="50"/>
        <v>4167.6000000000004</v>
      </c>
      <c r="W334" s="53"/>
      <c r="X334" s="53"/>
      <c r="Y334" s="53">
        <f t="shared" si="48"/>
        <v>3822.5</v>
      </c>
      <c r="Z334" s="53">
        <f t="shared" si="49"/>
        <v>4167.6000000000004</v>
      </c>
    </row>
    <row r="335" spans="1:26" x14ac:dyDescent="0.2">
      <c r="A335" s="43" t="s">
        <v>156</v>
      </c>
      <c r="B335" s="44">
        <v>78</v>
      </c>
      <c r="C335" s="45">
        <v>1004</v>
      </c>
      <c r="D335" s="46" t="s">
        <v>155</v>
      </c>
      <c r="E335" s="47" t="s">
        <v>3</v>
      </c>
      <c r="F335" s="46" t="s">
        <v>2</v>
      </c>
      <c r="G335" s="48" t="s">
        <v>160</v>
      </c>
      <c r="H335" s="49">
        <v>610</v>
      </c>
      <c r="I335" s="50">
        <v>3822.5</v>
      </c>
      <c r="J335" s="50">
        <v>4167.6000000000004</v>
      </c>
      <c r="K335" s="50"/>
      <c r="L335" s="50"/>
      <c r="M335" s="50">
        <f t="shared" si="54"/>
        <v>3822.5</v>
      </c>
      <c r="N335" s="51">
        <f t="shared" si="55"/>
        <v>4167.6000000000004</v>
      </c>
      <c r="O335" s="52"/>
      <c r="P335" s="52"/>
      <c r="Q335" s="53">
        <f t="shared" si="52"/>
        <v>3822.5</v>
      </c>
      <c r="R335" s="92">
        <f t="shared" si="53"/>
        <v>4167.6000000000004</v>
      </c>
      <c r="S335" s="52"/>
      <c r="T335" s="52"/>
      <c r="U335" s="53">
        <f t="shared" si="50"/>
        <v>3822.5</v>
      </c>
      <c r="V335" s="53">
        <f t="shared" si="50"/>
        <v>4167.6000000000004</v>
      </c>
      <c r="W335" s="53"/>
      <c r="X335" s="53"/>
      <c r="Y335" s="53">
        <f t="shared" si="48"/>
        <v>3822.5</v>
      </c>
      <c r="Z335" s="53">
        <f t="shared" si="49"/>
        <v>4167.6000000000004</v>
      </c>
    </row>
    <row r="336" spans="1:26" ht="45" x14ac:dyDescent="0.2">
      <c r="A336" s="43" t="s">
        <v>260</v>
      </c>
      <c r="B336" s="44">
        <v>78</v>
      </c>
      <c r="C336" s="45">
        <v>1004</v>
      </c>
      <c r="D336" s="46" t="s">
        <v>155</v>
      </c>
      <c r="E336" s="47" t="s">
        <v>3</v>
      </c>
      <c r="F336" s="46" t="s">
        <v>2</v>
      </c>
      <c r="G336" s="48" t="s">
        <v>159</v>
      </c>
      <c r="H336" s="49" t="s">
        <v>7</v>
      </c>
      <c r="I336" s="50">
        <f>I337</f>
        <v>422.3</v>
      </c>
      <c r="J336" s="50">
        <f>J337</f>
        <v>422.3</v>
      </c>
      <c r="K336" s="50"/>
      <c r="L336" s="50"/>
      <c r="M336" s="50">
        <f t="shared" si="54"/>
        <v>422.3</v>
      </c>
      <c r="N336" s="51">
        <f t="shared" si="55"/>
        <v>422.3</v>
      </c>
      <c r="O336" s="52"/>
      <c r="P336" s="52"/>
      <c r="Q336" s="53">
        <f t="shared" si="52"/>
        <v>422.3</v>
      </c>
      <c r="R336" s="92">
        <f t="shared" si="53"/>
        <v>422.3</v>
      </c>
      <c r="S336" s="52"/>
      <c r="T336" s="52"/>
      <c r="U336" s="53">
        <f t="shared" si="50"/>
        <v>422.3</v>
      </c>
      <c r="V336" s="53">
        <f t="shared" si="50"/>
        <v>422.3</v>
      </c>
      <c r="W336" s="53"/>
      <c r="X336" s="53"/>
      <c r="Y336" s="53">
        <f t="shared" si="48"/>
        <v>422.3</v>
      </c>
      <c r="Z336" s="53">
        <f t="shared" si="49"/>
        <v>422.3</v>
      </c>
    </row>
    <row r="337" spans="1:26" ht="22.5" x14ac:dyDescent="0.2">
      <c r="A337" s="43" t="s">
        <v>79</v>
      </c>
      <c r="B337" s="44">
        <v>78</v>
      </c>
      <c r="C337" s="45">
        <v>1004</v>
      </c>
      <c r="D337" s="46" t="s">
        <v>155</v>
      </c>
      <c r="E337" s="47" t="s">
        <v>3</v>
      </c>
      <c r="F337" s="46" t="s">
        <v>2</v>
      </c>
      <c r="G337" s="48" t="s">
        <v>159</v>
      </c>
      <c r="H337" s="49">
        <v>600</v>
      </c>
      <c r="I337" s="50">
        <f>I338</f>
        <v>422.3</v>
      </c>
      <c r="J337" s="50">
        <f>J338</f>
        <v>422.3</v>
      </c>
      <c r="K337" s="50"/>
      <c r="L337" s="50"/>
      <c r="M337" s="50">
        <f t="shared" si="54"/>
        <v>422.3</v>
      </c>
      <c r="N337" s="51">
        <f t="shared" si="55"/>
        <v>422.3</v>
      </c>
      <c r="O337" s="52"/>
      <c r="P337" s="52"/>
      <c r="Q337" s="53">
        <f t="shared" si="52"/>
        <v>422.3</v>
      </c>
      <c r="R337" s="92">
        <f t="shared" si="53"/>
        <v>422.3</v>
      </c>
      <c r="S337" s="52"/>
      <c r="T337" s="52"/>
      <c r="U337" s="53">
        <f t="shared" si="50"/>
        <v>422.3</v>
      </c>
      <c r="V337" s="53">
        <f t="shared" si="50"/>
        <v>422.3</v>
      </c>
      <c r="W337" s="53"/>
      <c r="X337" s="53"/>
      <c r="Y337" s="53">
        <f t="shared" si="48"/>
        <v>422.3</v>
      </c>
      <c r="Z337" s="53">
        <f t="shared" si="49"/>
        <v>422.3</v>
      </c>
    </row>
    <row r="338" spans="1:26" x14ac:dyDescent="0.2">
      <c r="A338" s="43" t="s">
        <v>156</v>
      </c>
      <c r="B338" s="44">
        <v>78</v>
      </c>
      <c r="C338" s="45">
        <v>1004</v>
      </c>
      <c r="D338" s="46" t="s">
        <v>155</v>
      </c>
      <c r="E338" s="47" t="s">
        <v>3</v>
      </c>
      <c r="F338" s="46" t="s">
        <v>2</v>
      </c>
      <c r="G338" s="48" t="s">
        <v>159</v>
      </c>
      <c r="H338" s="49">
        <v>610</v>
      </c>
      <c r="I338" s="50">
        <v>422.3</v>
      </c>
      <c r="J338" s="50">
        <v>422.3</v>
      </c>
      <c r="K338" s="50"/>
      <c r="L338" s="50"/>
      <c r="M338" s="50">
        <f t="shared" si="54"/>
        <v>422.3</v>
      </c>
      <c r="N338" s="51">
        <f t="shared" si="55"/>
        <v>422.3</v>
      </c>
      <c r="O338" s="52"/>
      <c r="P338" s="52"/>
      <c r="Q338" s="53">
        <f t="shared" si="52"/>
        <v>422.3</v>
      </c>
      <c r="R338" s="92">
        <f t="shared" si="53"/>
        <v>422.3</v>
      </c>
      <c r="S338" s="52"/>
      <c r="T338" s="52"/>
      <c r="U338" s="53">
        <f t="shared" si="50"/>
        <v>422.3</v>
      </c>
      <c r="V338" s="53">
        <f t="shared" si="50"/>
        <v>422.3</v>
      </c>
      <c r="W338" s="53"/>
      <c r="X338" s="53"/>
      <c r="Y338" s="53">
        <f t="shared" si="48"/>
        <v>422.3</v>
      </c>
      <c r="Z338" s="53">
        <f t="shared" si="49"/>
        <v>422.3</v>
      </c>
    </row>
    <row r="339" spans="1:26" x14ac:dyDescent="0.2">
      <c r="A339" s="43" t="s">
        <v>33</v>
      </c>
      <c r="B339" s="44">
        <v>78</v>
      </c>
      <c r="C339" s="45">
        <v>1100</v>
      </c>
      <c r="D339" s="46" t="s">
        <v>7</v>
      </c>
      <c r="E339" s="47" t="s">
        <v>7</v>
      </c>
      <c r="F339" s="46" t="s">
        <v>7</v>
      </c>
      <c r="G339" s="48" t="s">
        <v>7</v>
      </c>
      <c r="H339" s="49" t="s">
        <v>7</v>
      </c>
      <c r="I339" s="50">
        <f>I340+I345</f>
        <v>1382.4</v>
      </c>
      <c r="J339" s="50">
        <f>J340+J345</f>
        <v>1382.4</v>
      </c>
      <c r="K339" s="50"/>
      <c r="L339" s="50"/>
      <c r="M339" s="50">
        <f t="shared" si="54"/>
        <v>1382.4</v>
      </c>
      <c r="N339" s="51">
        <f t="shared" si="55"/>
        <v>1382.4</v>
      </c>
      <c r="O339" s="52"/>
      <c r="P339" s="52"/>
      <c r="Q339" s="53">
        <f t="shared" si="52"/>
        <v>1382.4</v>
      </c>
      <c r="R339" s="92">
        <f t="shared" si="53"/>
        <v>1382.4</v>
      </c>
      <c r="S339" s="52"/>
      <c r="T339" s="52"/>
      <c r="U339" s="53">
        <f t="shared" si="50"/>
        <v>1382.4</v>
      </c>
      <c r="V339" s="53">
        <f t="shared" si="50"/>
        <v>1382.4</v>
      </c>
      <c r="W339" s="53"/>
      <c r="X339" s="53"/>
      <c r="Y339" s="53">
        <f t="shared" si="48"/>
        <v>1382.4</v>
      </c>
      <c r="Z339" s="53">
        <f t="shared" si="49"/>
        <v>1382.4</v>
      </c>
    </row>
    <row r="340" spans="1:26" x14ac:dyDescent="0.2">
      <c r="A340" s="54" t="s">
        <v>32</v>
      </c>
      <c r="B340" s="55">
        <v>78</v>
      </c>
      <c r="C340" s="45">
        <v>1102</v>
      </c>
      <c r="D340" s="56" t="s">
        <v>7</v>
      </c>
      <c r="E340" s="57" t="s">
        <v>7</v>
      </c>
      <c r="F340" s="56" t="s">
        <v>7</v>
      </c>
      <c r="G340" s="58" t="s">
        <v>7</v>
      </c>
      <c r="H340" s="49" t="s">
        <v>7</v>
      </c>
      <c r="I340" s="59">
        <f t="shared" ref="I340:J343" si="57">I341</f>
        <v>800</v>
      </c>
      <c r="J340" s="59">
        <f t="shared" si="57"/>
        <v>800</v>
      </c>
      <c r="K340" s="59"/>
      <c r="L340" s="59"/>
      <c r="M340" s="59">
        <f t="shared" si="54"/>
        <v>800</v>
      </c>
      <c r="N340" s="72">
        <f t="shared" si="55"/>
        <v>800</v>
      </c>
      <c r="O340" s="52"/>
      <c r="P340" s="52"/>
      <c r="Q340" s="53">
        <f t="shared" si="52"/>
        <v>800</v>
      </c>
      <c r="R340" s="92">
        <f t="shared" si="53"/>
        <v>800</v>
      </c>
      <c r="S340" s="52"/>
      <c r="T340" s="52"/>
      <c r="U340" s="53">
        <f t="shared" si="50"/>
        <v>800</v>
      </c>
      <c r="V340" s="53">
        <f t="shared" si="50"/>
        <v>800</v>
      </c>
      <c r="W340" s="53"/>
      <c r="X340" s="53"/>
      <c r="Y340" s="53">
        <f t="shared" si="48"/>
        <v>800</v>
      </c>
      <c r="Z340" s="53">
        <f t="shared" si="49"/>
        <v>800</v>
      </c>
    </row>
    <row r="341" spans="1:26" ht="56.25" x14ac:dyDescent="0.2">
      <c r="A341" s="54" t="s">
        <v>318</v>
      </c>
      <c r="B341" s="55">
        <v>78</v>
      </c>
      <c r="C341" s="45">
        <v>1102</v>
      </c>
      <c r="D341" s="56" t="s">
        <v>155</v>
      </c>
      <c r="E341" s="57" t="s">
        <v>3</v>
      </c>
      <c r="F341" s="56" t="s">
        <v>2</v>
      </c>
      <c r="G341" s="58" t="s">
        <v>9</v>
      </c>
      <c r="H341" s="49" t="s">
        <v>7</v>
      </c>
      <c r="I341" s="59">
        <f t="shared" si="57"/>
        <v>800</v>
      </c>
      <c r="J341" s="59">
        <f t="shared" si="57"/>
        <v>800</v>
      </c>
      <c r="K341" s="59"/>
      <c r="L341" s="59"/>
      <c r="M341" s="59">
        <f t="shared" si="54"/>
        <v>800</v>
      </c>
      <c r="N341" s="72">
        <f t="shared" si="55"/>
        <v>800</v>
      </c>
      <c r="O341" s="52"/>
      <c r="P341" s="52"/>
      <c r="Q341" s="53">
        <f t="shared" si="52"/>
        <v>800</v>
      </c>
      <c r="R341" s="92">
        <f t="shared" si="53"/>
        <v>800</v>
      </c>
      <c r="S341" s="52"/>
      <c r="T341" s="52"/>
      <c r="U341" s="53">
        <f t="shared" si="50"/>
        <v>800</v>
      </c>
      <c r="V341" s="53">
        <f t="shared" si="50"/>
        <v>800</v>
      </c>
      <c r="W341" s="53"/>
      <c r="X341" s="53"/>
      <c r="Y341" s="53">
        <f t="shared" si="48"/>
        <v>800</v>
      </c>
      <c r="Z341" s="53">
        <f t="shared" si="49"/>
        <v>800</v>
      </c>
    </row>
    <row r="342" spans="1:26" ht="22.5" x14ac:dyDescent="0.2">
      <c r="A342" s="54" t="s">
        <v>281</v>
      </c>
      <c r="B342" s="55">
        <v>78</v>
      </c>
      <c r="C342" s="45">
        <v>1102</v>
      </c>
      <c r="D342" s="56" t="s">
        <v>155</v>
      </c>
      <c r="E342" s="57" t="s">
        <v>3</v>
      </c>
      <c r="F342" s="56" t="s">
        <v>2</v>
      </c>
      <c r="G342" s="58" t="s">
        <v>282</v>
      </c>
      <c r="H342" s="49" t="s">
        <v>7</v>
      </c>
      <c r="I342" s="59">
        <f t="shared" si="57"/>
        <v>800</v>
      </c>
      <c r="J342" s="59">
        <f t="shared" si="57"/>
        <v>800</v>
      </c>
      <c r="K342" s="59"/>
      <c r="L342" s="59"/>
      <c r="M342" s="59">
        <f t="shared" si="54"/>
        <v>800</v>
      </c>
      <c r="N342" s="72">
        <f t="shared" si="55"/>
        <v>800</v>
      </c>
      <c r="O342" s="52"/>
      <c r="P342" s="52"/>
      <c r="Q342" s="53">
        <f t="shared" si="52"/>
        <v>800</v>
      </c>
      <c r="R342" s="92">
        <f t="shared" si="53"/>
        <v>800</v>
      </c>
      <c r="S342" s="52"/>
      <c r="T342" s="52"/>
      <c r="U342" s="53">
        <f t="shared" si="50"/>
        <v>800</v>
      </c>
      <c r="V342" s="53">
        <f t="shared" si="50"/>
        <v>800</v>
      </c>
      <c r="W342" s="53"/>
      <c r="X342" s="53"/>
      <c r="Y342" s="53">
        <f t="shared" si="48"/>
        <v>800</v>
      </c>
      <c r="Z342" s="53">
        <f t="shared" si="49"/>
        <v>800</v>
      </c>
    </row>
    <row r="343" spans="1:26" ht="22.5" x14ac:dyDescent="0.2">
      <c r="A343" s="54" t="s">
        <v>79</v>
      </c>
      <c r="B343" s="55">
        <v>78</v>
      </c>
      <c r="C343" s="45">
        <v>1102</v>
      </c>
      <c r="D343" s="56" t="s">
        <v>155</v>
      </c>
      <c r="E343" s="57" t="s">
        <v>3</v>
      </c>
      <c r="F343" s="56" t="s">
        <v>2</v>
      </c>
      <c r="G343" s="58" t="s">
        <v>282</v>
      </c>
      <c r="H343" s="49">
        <v>600</v>
      </c>
      <c r="I343" s="59">
        <f t="shared" si="57"/>
        <v>800</v>
      </c>
      <c r="J343" s="59">
        <f t="shared" si="57"/>
        <v>800</v>
      </c>
      <c r="K343" s="59"/>
      <c r="L343" s="59"/>
      <c r="M343" s="59">
        <f t="shared" si="54"/>
        <v>800</v>
      </c>
      <c r="N343" s="72">
        <f t="shared" si="55"/>
        <v>800</v>
      </c>
      <c r="O343" s="52"/>
      <c r="P343" s="52"/>
      <c r="Q343" s="53">
        <f t="shared" si="52"/>
        <v>800</v>
      </c>
      <c r="R343" s="92">
        <f t="shared" si="53"/>
        <v>800</v>
      </c>
      <c r="S343" s="52"/>
      <c r="T343" s="52"/>
      <c r="U343" s="53">
        <f t="shared" si="50"/>
        <v>800</v>
      </c>
      <c r="V343" s="53">
        <f t="shared" si="50"/>
        <v>800</v>
      </c>
      <c r="W343" s="53"/>
      <c r="X343" s="53"/>
      <c r="Y343" s="53">
        <f t="shared" si="48"/>
        <v>800</v>
      </c>
      <c r="Z343" s="53">
        <f t="shared" si="49"/>
        <v>800</v>
      </c>
    </row>
    <row r="344" spans="1:26" x14ac:dyDescent="0.2">
      <c r="A344" s="54" t="s">
        <v>156</v>
      </c>
      <c r="B344" s="55">
        <v>78</v>
      </c>
      <c r="C344" s="45">
        <v>1102</v>
      </c>
      <c r="D344" s="56" t="s">
        <v>155</v>
      </c>
      <c r="E344" s="57" t="s">
        <v>3</v>
      </c>
      <c r="F344" s="56" t="s">
        <v>2</v>
      </c>
      <c r="G344" s="58" t="s">
        <v>282</v>
      </c>
      <c r="H344" s="49">
        <v>610</v>
      </c>
      <c r="I344" s="59">
        <v>800</v>
      </c>
      <c r="J344" s="59">
        <v>800</v>
      </c>
      <c r="K344" s="59"/>
      <c r="L344" s="59"/>
      <c r="M344" s="59">
        <f t="shared" si="54"/>
        <v>800</v>
      </c>
      <c r="N344" s="72">
        <f t="shared" si="55"/>
        <v>800</v>
      </c>
      <c r="O344" s="52"/>
      <c r="P344" s="52"/>
      <c r="Q344" s="53">
        <f t="shared" si="52"/>
        <v>800</v>
      </c>
      <c r="R344" s="92">
        <f t="shared" si="53"/>
        <v>800</v>
      </c>
      <c r="S344" s="52"/>
      <c r="T344" s="52"/>
      <c r="U344" s="53">
        <f t="shared" si="50"/>
        <v>800</v>
      </c>
      <c r="V344" s="53">
        <f t="shared" si="50"/>
        <v>800</v>
      </c>
      <c r="W344" s="53"/>
      <c r="X344" s="53"/>
      <c r="Y344" s="53">
        <f t="shared" ref="Y344:Y407" si="58">U344+W344</f>
        <v>800</v>
      </c>
      <c r="Z344" s="53">
        <f t="shared" ref="Z344:Z407" si="59">V344+X344</f>
        <v>800</v>
      </c>
    </row>
    <row r="345" spans="1:26" x14ac:dyDescent="0.2">
      <c r="A345" s="43" t="s">
        <v>158</v>
      </c>
      <c r="B345" s="44">
        <v>78</v>
      </c>
      <c r="C345" s="45">
        <v>1105</v>
      </c>
      <c r="D345" s="46" t="s">
        <v>7</v>
      </c>
      <c r="E345" s="47" t="s">
        <v>7</v>
      </c>
      <c r="F345" s="46" t="s">
        <v>7</v>
      </c>
      <c r="G345" s="48" t="s">
        <v>7</v>
      </c>
      <c r="H345" s="49" t="s">
        <v>7</v>
      </c>
      <c r="I345" s="50">
        <f>I346</f>
        <v>582.4</v>
      </c>
      <c r="J345" s="50">
        <f>J346</f>
        <v>582.4</v>
      </c>
      <c r="K345" s="50"/>
      <c r="L345" s="50"/>
      <c r="M345" s="50">
        <f t="shared" si="54"/>
        <v>582.4</v>
      </c>
      <c r="N345" s="51">
        <f t="shared" si="55"/>
        <v>582.4</v>
      </c>
      <c r="O345" s="52"/>
      <c r="P345" s="52"/>
      <c r="Q345" s="53">
        <f t="shared" si="52"/>
        <v>582.4</v>
      </c>
      <c r="R345" s="92">
        <f t="shared" si="53"/>
        <v>582.4</v>
      </c>
      <c r="S345" s="52"/>
      <c r="T345" s="52"/>
      <c r="U345" s="53">
        <f t="shared" si="50"/>
        <v>582.4</v>
      </c>
      <c r="V345" s="53">
        <f t="shared" si="50"/>
        <v>582.4</v>
      </c>
      <c r="W345" s="53"/>
      <c r="X345" s="53"/>
      <c r="Y345" s="53">
        <f t="shared" si="58"/>
        <v>582.4</v>
      </c>
      <c r="Z345" s="53">
        <f t="shared" si="59"/>
        <v>582.4</v>
      </c>
    </row>
    <row r="346" spans="1:26" ht="56.25" x14ac:dyDescent="0.2">
      <c r="A346" s="43" t="s">
        <v>318</v>
      </c>
      <c r="B346" s="44">
        <v>78</v>
      </c>
      <c r="C346" s="45">
        <v>1105</v>
      </c>
      <c r="D346" s="46" t="s">
        <v>155</v>
      </c>
      <c r="E346" s="47" t="s">
        <v>3</v>
      </c>
      <c r="F346" s="46" t="s">
        <v>2</v>
      </c>
      <c r="G346" s="48" t="s">
        <v>9</v>
      </c>
      <c r="H346" s="49" t="s">
        <v>7</v>
      </c>
      <c r="I346" s="50">
        <f t="shared" ref="I346:J348" si="60">I347</f>
        <v>582.4</v>
      </c>
      <c r="J346" s="50">
        <f t="shared" si="60"/>
        <v>582.4</v>
      </c>
      <c r="K346" s="50"/>
      <c r="L346" s="50"/>
      <c r="M346" s="50">
        <f t="shared" si="54"/>
        <v>582.4</v>
      </c>
      <c r="N346" s="51">
        <f t="shared" si="55"/>
        <v>582.4</v>
      </c>
      <c r="O346" s="52"/>
      <c r="P346" s="52"/>
      <c r="Q346" s="53">
        <f t="shared" si="52"/>
        <v>582.4</v>
      </c>
      <c r="R346" s="92">
        <f t="shared" si="53"/>
        <v>582.4</v>
      </c>
      <c r="S346" s="52"/>
      <c r="T346" s="52"/>
      <c r="U346" s="53">
        <f t="shared" si="50"/>
        <v>582.4</v>
      </c>
      <c r="V346" s="53">
        <f t="shared" si="50"/>
        <v>582.4</v>
      </c>
      <c r="W346" s="53"/>
      <c r="X346" s="53"/>
      <c r="Y346" s="53">
        <f t="shared" si="58"/>
        <v>582.4</v>
      </c>
      <c r="Z346" s="53">
        <f t="shared" si="59"/>
        <v>582.4</v>
      </c>
    </row>
    <row r="347" spans="1:26" ht="45" x14ac:dyDescent="0.2">
      <c r="A347" s="43" t="s">
        <v>157</v>
      </c>
      <c r="B347" s="44">
        <v>78</v>
      </c>
      <c r="C347" s="45">
        <v>1105</v>
      </c>
      <c r="D347" s="46" t="s">
        <v>155</v>
      </c>
      <c r="E347" s="47" t="s">
        <v>3</v>
      </c>
      <c r="F347" s="46" t="s">
        <v>2</v>
      </c>
      <c r="G347" s="48" t="s">
        <v>154</v>
      </c>
      <c r="H347" s="49" t="s">
        <v>7</v>
      </c>
      <c r="I347" s="50">
        <f t="shared" si="60"/>
        <v>582.4</v>
      </c>
      <c r="J347" s="50">
        <f t="shared" si="60"/>
        <v>582.4</v>
      </c>
      <c r="K347" s="50"/>
      <c r="L347" s="50"/>
      <c r="M347" s="50">
        <f t="shared" si="54"/>
        <v>582.4</v>
      </c>
      <c r="N347" s="51">
        <f t="shared" si="55"/>
        <v>582.4</v>
      </c>
      <c r="O347" s="52"/>
      <c r="P347" s="52"/>
      <c r="Q347" s="53">
        <f t="shared" si="52"/>
        <v>582.4</v>
      </c>
      <c r="R347" s="92">
        <f t="shared" si="53"/>
        <v>582.4</v>
      </c>
      <c r="S347" s="52"/>
      <c r="T347" s="52"/>
      <c r="U347" s="53">
        <f t="shared" si="50"/>
        <v>582.4</v>
      </c>
      <c r="V347" s="53">
        <f t="shared" si="50"/>
        <v>582.4</v>
      </c>
      <c r="W347" s="53"/>
      <c r="X347" s="53"/>
      <c r="Y347" s="53">
        <f t="shared" si="58"/>
        <v>582.4</v>
      </c>
      <c r="Z347" s="53">
        <f t="shared" si="59"/>
        <v>582.4</v>
      </c>
    </row>
    <row r="348" spans="1:26" ht="22.5" x14ac:dyDescent="0.2">
      <c r="A348" s="43" t="s">
        <v>79</v>
      </c>
      <c r="B348" s="44">
        <v>78</v>
      </c>
      <c r="C348" s="45">
        <v>1105</v>
      </c>
      <c r="D348" s="46" t="s">
        <v>155</v>
      </c>
      <c r="E348" s="47" t="s">
        <v>3</v>
      </c>
      <c r="F348" s="46" t="s">
        <v>2</v>
      </c>
      <c r="G348" s="48" t="s">
        <v>154</v>
      </c>
      <c r="H348" s="49">
        <v>600</v>
      </c>
      <c r="I348" s="50">
        <f t="shared" si="60"/>
        <v>582.4</v>
      </c>
      <c r="J348" s="50">
        <f t="shared" si="60"/>
        <v>582.4</v>
      </c>
      <c r="K348" s="50"/>
      <c r="L348" s="50"/>
      <c r="M348" s="50">
        <f t="shared" si="54"/>
        <v>582.4</v>
      </c>
      <c r="N348" s="51">
        <f t="shared" si="55"/>
        <v>582.4</v>
      </c>
      <c r="O348" s="52"/>
      <c r="P348" s="52"/>
      <c r="Q348" s="53">
        <f t="shared" si="52"/>
        <v>582.4</v>
      </c>
      <c r="R348" s="92">
        <f t="shared" si="53"/>
        <v>582.4</v>
      </c>
      <c r="S348" s="52"/>
      <c r="T348" s="52"/>
      <c r="U348" s="53">
        <f t="shared" si="50"/>
        <v>582.4</v>
      </c>
      <c r="V348" s="53">
        <f t="shared" si="50"/>
        <v>582.4</v>
      </c>
      <c r="W348" s="53"/>
      <c r="X348" s="53"/>
      <c r="Y348" s="53">
        <f t="shared" si="58"/>
        <v>582.4</v>
      </c>
      <c r="Z348" s="53">
        <f t="shared" si="59"/>
        <v>582.4</v>
      </c>
    </row>
    <row r="349" spans="1:26" x14ac:dyDescent="0.2">
      <c r="A349" s="43" t="s">
        <v>156</v>
      </c>
      <c r="B349" s="44">
        <v>78</v>
      </c>
      <c r="C349" s="45">
        <v>1105</v>
      </c>
      <c r="D349" s="46" t="s">
        <v>155</v>
      </c>
      <c r="E349" s="47" t="s">
        <v>3</v>
      </c>
      <c r="F349" s="46" t="s">
        <v>2</v>
      </c>
      <c r="G349" s="48" t="s">
        <v>154</v>
      </c>
      <c r="H349" s="49">
        <v>610</v>
      </c>
      <c r="I349" s="50">
        <v>582.4</v>
      </c>
      <c r="J349" s="50">
        <v>582.4</v>
      </c>
      <c r="K349" s="50"/>
      <c r="L349" s="50"/>
      <c r="M349" s="50">
        <f t="shared" si="54"/>
        <v>582.4</v>
      </c>
      <c r="N349" s="51">
        <f t="shared" si="55"/>
        <v>582.4</v>
      </c>
      <c r="O349" s="52"/>
      <c r="P349" s="52"/>
      <c r="Q349" s="53">
        <f t="shared" si="52"/>
        <v>582.4</v>
      </c>
      <c r="R349" s="92">
        <f t="shared" si="53"/>
        <v>582.4</v>
      </c>
      <c r="S349" s="52"/>
      <c r="T349" s="52"/>
      <c r="U349" s="53">
        <f t="shared" si="50"/>
        <v>582.4</v>
      </c>
      <c r="V349" s="53">
        <f t="shared" si="50"/>
        <v>582.4</v>
      </c>
      <c r="W349" s="53"/>
      <c r="X349" s="53"/>
      <c r="Y349" s="53">
        <f t="shared" si="58"/>
        <v>582.4</v>
      </c>
      <c r="Z349" s="53">
        <f t="shared" si="59"/>
        <v>582.4</v>
      </c>
    </row>
    <row r="350" spans="1:26" ht="33.75" x14ac:dyDescent="0.2">
      <c r="A350" s="62" t="s">
        <v>153</v>
      </c>
      <c r="B350" s="63">
        <v>94</v>
      </c>
      <c r="C350" s="64" t="s">
        <v>7</v>
      </c>
      <c r="D350" s="65" t="s">
        <v>7</v>
      </c>
      <c r="E350" s="66" t="s">
        <v>7</v>
      </c>
      <c r="F350" s="65" t="s">
        <v>7</v>
      </c>
      <c r="G350" s="67" t="s">
        <v>7</v>
      </c>
      <c r="H350" s="68" t="s">
        <v>7</v>
      </c>
      <c r="I350" s="69">
        <f>I351+I385+I391+I397</f>
        <v>36974</v>
      </c>
      <c r="J350" s="69">
        <f>J351+J385+J391+J397</f>
        <v>37281.599999999999</v>
      </c>
      <c r="K350" s="69">
        <f>K351</f>
        <v>-20.361000000000001</v>
      </c>
      <c r="L350" s="69">
        <f>L351</f>
        <v>128.82499999999999</v>
      </c>
      <c r="M350" s="69">
        <f t="shared" si="54"/>
        <v>36953.639000000003</v>
      </c>
      <c r="N350" s="70">
        <f t="shared" si="55"/>
        <v>37410.424999999996</v>
      </c>
      <c r="O350" s="70">
        <f>O351</f>
        <v>0</v>
      </c>
      <c r="P350" s="70">
        <f>P351</f>
        <v>0</v>
      </c>
      <c r="Q350" s="41">
        <f t="shared" si="52"/>
        <v>36953.639000000003</v>
      </c>
      <c r="R350" s="42">
        <f t="shared" si="53"/>
        <v>37410.424999999996</v>
      </c>
      <c r="S350" s="42">
        <f>S351</f>
        <v>-10</v>
      </c>
      <c r="T350" s="52"/>
      <c r="U350" s="41">
        <f t="shared" si="50"/>
        <v>36943.639000000003</v>
      </c>
      <c r="V350" s="41">
        <f t="shared" si="50"/>
        <v>37410.424999999996</v>
      </c>
      <c r="W350" s="41"/>
      <c r="X350" s="41"/>
      <c r="Y350" s="41">
        <f t="shared" si="58"/>
        <v>36943.639000000003</v>
      </c>
      <c r="Z350" s="41">
        <f t="shared" si="59"/>
        <v>37410.424999999996</v>
      </c>
    </row>
    <row r="351" spans="1:26" x14ac:dyDescent="0.2">
      <c r="A351" s="43" t="s">
        <v>27</v>
      </c>
      <c r="B351" s="44">
        <v>94</v>
      </c>
      <c r="C351" s="45">
        <v>100</v>
      </c>
      <c r="D351" s="46" t="s">
        <v>7</v>
      </c>
      <c r="E351" s="47" t="s">
        <v>7</v>
      </c>
      <c r="F351" s="46" t="s">
        <v>7</v>
      </c>
      <c r="G351" s="48" t="s">
        <v>7</v>
      </c>
      <c r="H351" s="49" t="s">
        <v>7</v>
      </c>
      <c r="I351" s="50">
        <f>I352+I357+I364+I369</f>
        <v>24656.800000000003</v>
      </c>
      <c r="J351" s="50">
        <f>J352+J357+J364+J369</f>
        <v>24964.7</v>
      </c>
      <c r="K351" s="50">
        <f>K352+K357+K364+K369</f>
        <v>-20.361000000000001</v>
      </c>
      <c r="L351" s="50">
        <f>L352+L357+L364+L369</f>
        <v>128.82499999999999</v>
      </c>
      <c r="M351" s="50">
        <f t="shared" si="54"/>
        <v>24636.439000000002</v>
      </c>
      <c r="N351" s="51">
        <f t="shared" si="55"/>
        <v>25093.525000000001</v>
      </c>
      <c r="O351" s="73">
        <f>O352+O369</f>
        <v>0</v>
      </c>
      <c r="P351" s="73">
        <f>P352+P369</f>
        <v>0</v>
      </c>
      <c r="Q351" s="53">
        <f t="shared" si="52"/>
        <v>24636.439000000002</v>
      </c>
      <c r="R351" s="92">
        <f t="shared" si="53"/>
        <v>25093.525000000001</v>
      </c>
      <c r="S351" s="92">
        <f>S352+S357+S364+S369</f>
        <v>-10</v>
      </c>
      <c r="T351" s="52"/>
      <c r="U351" s="53">
        <f t="shared" si="50"/>
        <v>24626.439000000002</v>
      </c>
      <c r="V351" s="53">
        <f t="shared" si="50"/>
        <v>25093.525000000001</v>
      </c>
      <c r="W351" s="53"/>
      <c r="X351" s="53"/>
      <c r="Y351" s="53">
        <f t="shared" si="58"/>
        <v>24626.439000000002</v>
      </c>
      <c r="Z351" s="53">
        <f t="shared" si="59"/>
        <v>25093.525000000001</v>
      </c>
    </row>
    <row r="352" spans="1:26" ht="33.75" x14ac:dyDescent="0.2">
      <c r="A352" s="43" t="s">
        <v>92</v>
      </c>
      <c r="B352" s="44">
        <v>94</v>
      </c>
      <c r="C352" s="45">
        <v>104</v>
      </c>
      <c r="D352" s="46" t="s">
        <v>7</v>
      </c>
      <c r="E352" s="47" t="s">
        <v>7</v>
      </c>
      <c r="F352" s="46" t="s">
        <v>7</v>
      </c>
      <c r="G352" s="48" t="s">
        <v>7</v>
      </c>
      <c r="H352" s="49" t="s">
        <v>7</v>
      </c>
      <c r="I352" s="50">
        <f t="shared" ref="I352:J355" si="61">I353</f>
        <v>625</v>
      </c>
      <c r="J352" s="50">
        <f t="shared" si="61"/>
        <v>625</v>
      </c>
      <c r="K352" s="50"/>
      <c r="L352" s="50"/>
      <c r="M352" s="50">
        <f t="shared" si="54"/>
        <v>625</v>
      </c>
      <c r="N352" s="51">
        <f t="shared" si="55"/>
        <v>625</v>
      </c>
      <c r="O352" s="73">
        <f t="shared" ref="O352:P355" si="62">O353</f>
        <v>0</v>
      </c>
      <c r="P352" s="73">
        <f t="shared" si="62"/>
        <v>0</v>
      </c>
      <c r="Q352" s="53">
        <f t="shared" si="52"/>
        <v>625</v>
      </c>
      <c r="R352" s="92">
        <f t="shared" si="53"/>
        <v>625</v>
      </c>
      <c r="S352" s="52"/>
      <c r="T352" s="52"/>
      <c r="U352" s="53">
        <f t="shared" si="50"/>
        <v>625</v>
      </c>
      <c r="V352" s="53">
        <f t="shared" si="50"/>
        <v>625</v>
      </c>
      <c r="W352" s="53"/>
      <c r="X352" s="53"/>
      <c r="Y352" s="53">
        <f t="shared" si="58"/>
        <v>625</v>
      </c>
      <c r="Z352" s="53">
        <f t="shared" si="59"/>
        <v>625</v>
      </c>
    </row>
    <row r="353" spans="1:26" ht="45" x14ac:dyDescent="0.2">
      <c r="A353" s="43" t="s">
        <v>320</v>
      </c>
      <c r="B353" s="44">
        <v>94</v>
      </c>
      <c r="C353" s="45">
        <v>104</v>
      </c>
      <c r="D353" s="46" t="s">
        <v>126</v>
      </c>
      <c r="E353" s="47" t="s">
        <v>3</v>
      </c>
      <c r="F353" s="46" t="s">
        <v>2</v>
      </c>
      <c r="G353" s="48" t="s">
        <v>9</v>
      </c>
      <c r="H353" s="49" t="s">
        <v>7</v>
      </c>
      <c r="I353" s="50">
        <f t="shared" si="61"/>
        <v>625</v>
      </c>
      <c r="J353" s="50">
        <f t="shared" si="61"/>
        <v>625</v>
      </c>
      <c r="K353" s="50"/>
      <c r="L353" s="50"/>
      <c r="M353" s="50">
        <f t="shared" si="54"/>
        <v>625</v>
      </c>
      <c r="N353" s="51">
        <f t="shared" si="55"/>
        <v>625</v>
      </c>
      <c r="O353" s="73">
        <f t="shared" si="62"/>
        <v>0</v>
      </c>
      <c r="P353" s="73">
        <f t="shared" si="62"/>
        <v>0</v>
      </c>
      <c r="Q353" s="53">
        <f t="shared" si="52"/>
        <v>625</v>
      </c>
      <c r="R353" s="92">
        <f t="shared" si="53"/>
        <v>625</v>
      </c>
      <c r="S353" s="52"/>
      <c r="T353" s="52"/>
      <c r="U353" s="53">
        <f t="shared" si="50"/>
        <v>625</v>
      </c>
      <c r="V353" s="53">
        <f t="shared" si="50"/>
        <v>625</v>
      </c>
      <c r="W353" s="53"/>
      <c r="X353" s="53"/>
      <c r="Y353" s="53">
        <f t="shared" si="58"/>
        <v>625</v>
      </c>
      <c r="Z353" s="53">
        <f t="shared" si="59"/>
        <v>625</v>
      </c>
    </row>
    <row r="354" spans="1:26" ht="22.5" x14ac:dyDescent="0.2">
      <c r="A354" s="43" t="s">
        <v>152</v>
      </c>
      <c r="B354" s="44">
        <v>94</v>
      </c>
      <c r="C354" s="45">
        <v>104</v>
      </c>
      <c r="D354" s="46" t="s">
        <v>126</v>
      </c>
      <c r="E354" s="47" t="s">
        <v>3</v>
      </c>
      <c r="F354" s="46" t="s">
        <v>2</v>
      </c>
      <c r="G354" s="48" t="s">
        <v>151</v>
      </c>
      <c r="H354" s="49" t="s">
        <v>7</v>
      </c>
      <c r="I354" s="50">
        <f t="shared" si="61"/>
        <v>625</v>
      </c>
      <c r="J354" s="50">
        <f t="shared" si="61"/>
        <v>625</v>
      </c>
      <c r="K354" s="50"/>
      <c r="L354" s="50"/>
      <c r="M354" s="50">
        <f t="shared" si="54"/>
        <v>625</v>
      </c>
      <c r="N354" s="51">
        <f t="shared" si="55"/>
        <v>625</v>
      </c>
      <c r="O354" s="73">
        <f t="shared" si="62"/>
        <v>0</v>
      </c>
      <c r="P354" s="73">
        <f t="shared" si="62"/>
        <v>0</v>
      </c>
      <c r="Q354" s="53">
        <f t="shared" si="52"/>
        <v>625</v>
      </c>
      <c r="R354" s="92">
        <f t="shared" si="53"/>
        <v>625</v>
      </c>
      <c r="S354" s="52"/>
      <c r="T354" s="52"/>
      <c r="U354" s="53">
        <f t="shared" ref="U354:V417" si="63">Q354+S354</f>
        <v>625</v>
      </c>
      <c r="V354" s="53">
        <f t="shared" si="63"/>
        <v>625</v>
      </c>
      <c r="W354" s="53"/>
      <c r="X354" s="53"/>
      <c r="Y354" s="53">
        <f t="shared" si="58"/>
        <v>625</v>
      </c>
      <c r="Z354" s="53">
        <f t="shared" si="59"/>
        <v>625</v>
      </c>
    </row>
    <row r="355" spans="1:26" x14ac:dyDescent="0.2">
      <c r="A355" s="43" t="s">
        <v>65</v>
      </c>
      <c r="B355" s="44">
        <v>94</v>
      </c>
      <c r="C355" s="45">
        <v>104</v>
      </c>
      <c r="D355" s="46" t="s">
        <v>126</v>
      </c>
      <c r="E355" s="47" t="s">
        <v>3</v>
      </c>
      <c r="F355" s="46" t="s">
        <v>2</v>
      </c>
      <c r="G355" s="48" t="s">
        <v>151</v>
      </c>
      <c r="H355" s="49">
        <v>500</v>
      </c>
      <c r="I355" s="50">
        <f t="shared" si="61"/>
        <v>625</v>
      </c>
      <c r="J355" s="50">
        <f t="shared" si="61"/>
        <v>625</v>
      </c>
      <c r="K355" s="50"/>
      <c r="L355" s="50"/>
      <c r="M355" s="50">
        <f t="shared" si="54"/>
        <v>625</v>
      </c>
      <c r="N355" s="51">
        <f t="shared" si="55"/>
        <v>625</v>
      </c>
      <c r="O355" s="73">
        <f t="shared" si="62"/>
        <v>0</v>
      </c>
      <c r="P355" s="73">
        <f t="shared" si="62"/>
        <v>0</v>
      </c>
      <c r="Q355" s="53">
        <f t="shared" si="52"/>
        <v>625</v>
      </c>
      <c r="R355" s="92">
        <f t="shared" si="53"/>
        <v>625</v>
      </c>
      <c r="S355" s="52"/>
      <c r="T355" s="52"/>
      <c r="U355" s="53">
        <f t="shared" si="63"/>
        <v>625</v>
      </c>
      <c r="V355" s="53">
        <f t="shared" si="63"/>
        <v>625</v>
      </c>
      <c r="W355" s="53"/>
      <c r="X355" s="53"/>
      <c r="Y355" s="53">
        <f t="shared" si="58"/>
        <v>625</v>
      </c>
      <c r="Z355" s="53">
        <f t="shared" si="59"/>
        <v>625</v>
      </c>
    </row>
    <row r="356" spans="1:26" x14ac:dyDescent="0.2">
      <c r="A356" s="43" t="s">
        <v>139</v>
      </c>
      <c r="B356" s="44">
        <v>94</v>
      </c>
      <c r="C356" s="45">
        <v>104</v>
      </c>
      <c r="D356" s="46" t="s">
        <v>126</v>
      </c>
      <c r="E356" s="47" t="s">
        <v>3</v>
      </c>
      <c r="F356" s="46" t="s">
        <v>2</v>
      </c>
      <c r="G356" s="48" t="s">
        <v>151</v>
      </c>
      <c r="H356" s="49">
        <v>530</v>
      </c>
      <c r="I356" s="50">
        <v>625</v>
      </c>
      <c r="J356" s="50">
        <v>625</v>
      </c>
      <c r="K356" s="50"/>
      <c r="L356" s="50"/>
      <c r="M356" s="50">
        <f t="shared" si="54"/>
        <v>625</v>
      </c>
      <c r="N356" s="51">
        <f t="shared" si="55"/>
        <v>625</v>
      </c>
      <c r="O356" s="73"/>
      <c r="P356" s="73"/>
      <c r="Q356" s="53">
        <f t="shared" si="52"/>
        <v>625</v>
      </c>
      <c r="R356" s="92">
        <f t="shared" si="53"/>
        <v>625</v>
      </c>
      <c r="S356" s="52"/>
      <c r="T356" s="52"/>
      <c r="U356" s="53">
        <f t="shared" si="63"/>
        <v>625</v>
      </c>
      <c r="V356" s="53">
        <f t="shared" si="63"/>
        <v>625</v>
      </c>
      <c r="W356" s="53"/>
      <c r="X356" s="53"/>
      <c r="Y356" s="53">
        <f t="shared" si="58"/>
        <v>625</v>
      </c>
      <c r="Z356" s="53">
        <f t="shared" si="59"/>
        <v>625</v>
      </c>
    </row>
    <row r="357" spans="1:26" ht="33.75" x14ac:dyDescent="0.2">
      <c r="A357" s="43" t="s">
        <v>17</v>
      </c>
      <c r="B357" s="44">
        <v>94</v>
      </c>
      <c r="C357" s="45">
        <v>106</v>
      </c>
      <c r="D357" s="46" t="s">
        <v>7</v>
      </c>
      <c r="E357" s="47" t="s">
        <v>7</v>
      </c>
      <c r="F357" s="46" t="s">
        <v>7</v>
      </c>
      <c r="G357" s="48" t="s">
        <v>7</v>
      </c>
      <c r="H357" s="49" t="s">
        <v>7</v>
      </c>
      <c r="I357" s="50">
        <f>I358</f>
        <v>11477.4</v>
      </c>
      <c r="J357" s="50">
        <f>J358</f>
        <v>11477.4</v>
      </c>
      <c r="K357" s="50"/>
      <c r="L357" s="50"/>
      <c r="M357" s="50">
        <f t="shared" si="54"/>
        <v>11477.4</v>
      </c>
      <c r="N357" s="51">
        <f t="shared" si="55"/>
        <v>11477.4</v>
      </c>
      <c r="O357" s="52"/>
      <c r="P357" s="52"/>
      <c r="Q357" s="53">
        <f t="shared" si="52"/>
        <v>11477.4</v>
      </c>
      <c r="R357" s="92">
        <f t="shared" si="53"/>
        <v>11477.4</v>
      </c>
      <c r="S357" s="52"/>
      <c r="T357" s="52"/>
      <c r="U357" s="53">
        <f t="shared" si="63"/>
        <v>11477.4</v>
      </c>
      <c r="V357" s="53">
        <f t="shared" si="63"/>
        <v>11477.4</v>
      </c>
      <c r="W357" s="53"/>
      <c r="X357" s="53"/>
      <c r="Y357" s="53">
        <f t="shared" si="58"/>
        <v>11477.4</v>
      </c>
      <c r="Z357" s="53">
        <f t="shared" si="59"/>
        <v>11477.4</v>
      </c>
    </row>
    <row r="358" spans="1:26" ht="45" x14ac:dyDescent="0.2">
      <c r="A358" s="43" t="s">
        <v>320</v>
      </c>
      <c r="B358" s="44">
        <v>94</v>
      </c>
      <c r="C358" s="45">
        <v>106</v>
      </c>
      <c r="D358" s="46" t="s">
        <v>126</v>
      </c>
      <c r="E358" s="47" t="s">
        <v>3</v>
      </c>
      <c r="F358" s="46" t="s">
        <v>2</v>
      </c>
      <c r="G358" s="48" t="s">
        <v>9</v>
      </c>
      <c r="H358" s="49" t="s">
        <v>7</v>
      </c>
      <c r="I358" s="50">
        <f>I359</f>
        <v>11477.4</v>
      </c>
      <c r="J358" s="50">
        <f>J359</f>
        <v>11477.4</v>
      </c>
      <c r="K358" s="50"/>
      <c r="L358" s="50"/>
      <c r="M358" s="50">
        <f t="shared" si="54"/>
        <v>11477.4</v>
      </c>
      <c r="N358" s="51">
        <f t="shared" si="55"/>
        <v>11477.4</v>
      </c>
      <c r="O358" s="52"/>
      <c r="P358" s="52"/>
      <c r="Q358" s="53">
        <f t="shared" ref="Q358:Q421" si="64">M358+O358</f>
        <v>11477.4</v>
      </c>
      <c r="R358" s="92">
        <f t="shared" ref="R358:R393" si="65">N358+P358</f>
        <v>11477.4</v>
      </c>
      <c r="S358" s="52"/>
      <c r="T358" s="52"/>
      <c r="U358" s="53">
        <f t="shared" si="63"/>
        <v>11477.4</v>
      </c>
      <c r="V358" s="53">
        <f t="shared" si="63"/>
        <v>11477.4</v>
      </c>
      <c r="W358" s="53"/>
      <c r="X358" s="53"/>
      <c r="Y358" s="53">
        <f t="shared" si="58"/>
        <v>11477.4</v>
      </c>
      <c r="Z358" s="53">
        <f t="shared" si="59"/>
        <v>11477.4</v>
      </c>
    </row>
    <row r="359" spans="1:26" ht="22.5" x14ac:dyDescent="0.2">
      <c r="A359" s="43" t="s">
        <v>15</v>
      </c>
      <c r="B359" s="44">
        <v>94</v>
      </c>
      <c r="C359" s="45">
        <v>106</v>
      </c>
      <c r="D359" s="46" t="s">
        <v>126</v>
      </c>
      <c r="E359" s="47" t="s">
        <v>3</v>
      </c>
      <c r="F359" s="46" t="s">
        <v>2</v>
      </c>
      <c r="G359" s="48" t="s">
        <v>11</v>
      </c>
      <c r="H359" s="49" t="s">
        <v>7</v>
      </c>
      <c r="I359" s="50">
        <f>I360+I362</f>
        <v>11477.4</v>
      </c>
      <c r="J359" s="50">
        <f>J360+J362</f>
        <v>11477.4</v>
      </c>
      <c r="K359" s="50"/>
      <c r="L359" s="50"/>
      <c r="M359" s="50">
        <f t="shared" si="54"/>
        <v>11477.4</v>
      </c>
      <c r="N359" s="51">
        <f t="shared" si="55"/>
        <v>11477.4</v>
      </c>
      <c r="O359" s="52"/>
      <c r="P359" s="52"/>
      <c r="Q359" s="53">
        <f t="shared" si="64"/>
        <v>11477.4</v>
      </c>
      <c r="R359" s="92">
        <f t="shared" si="65"/>
        <v>11477.4</v>
      </c>
      <c r="S359" s="52"/>
      <c r="T359" s="52"/>
      <c r="U359" s="53">
        <f t="shared" si="63"/>
        <v>11477.4</v>
      </c>
      <c r="V359" s="53">
        <f t="shared" si="63"/>
        <v>11477.4</v>
      </c>
      <c r="W359" s="53"/>
      <c r="X359" s="53"/>
      <c r="Y359" s="53">
        <f t="shared" si="58"/>
        <v>11477.4</v>
      </c>
      <c r="Z359" s="53">
        <f t="shared" si="59"/>
        <v>11477.4</v>
      </c>
    </row>
    <row r="360" spans="1:26" ht="45" x14ac:dyDescent="0.2">
      <c r="A360" s="43" t="s">
        <v>6</v>
      </c>
      <c r="B360" s="44">
        <v>94</v>
      </c>
      <c r="C360" s="45">
        <v>106</v>
      </c>
      <c r="D360" s="46" t="s">
        <v>126</v>
      </c>
      <c r="E360" s="47" t="s">
        <v>3</v>
      </c>
      <c r="F360" s="46" t="s">
        <v>2</v>
      </c>
      <c r="G360" s="48" t="s">
        <v>11</v>
      </c>
      <c r="H360" s="49">
        <v>100</v>
      </c>
      <c r="I360" s="50">
        <f>I361</f>
        <v>10741.1</v>
      </c>
      <c r="J360" s="50">
        <f>J361</f>
        <v>10741.1</v>
      </c>
      <c r="K360" s="50"/>
      <c r="L360" s="50"/>
      <c r="M360" s="50">
        <f t="shared" si="54"/>
        <v>10741.1</v>
      </c>
      <c r="N360" s="51">
        <f t="shared" si="55"/>
        <v>10741.1</v>
      </c>
      <c r="O360" s="52"/>
      <c r="P360" s="52"/>
      <c r="Q360" s="53">
        <f t="shared" si="64"/>
        <v>10741.1</v>
      </c>
      <c r="R360" s="92">
        <f t="shared" si="65"/>
        <v>10741.1</v>
      </c>
      <c r="S360" s="52"/>
      <c r="T360" s="52"/>
      <c r="U360" s="53">
        <f t="shared" si="63"/>
        <v>10741.1</v>
      </c>
      <c r="V360" s="53">
        <f t="shared" si="63"/>
        <v>10741.1</v>
      </c>
      <c r="W360" s="53"/>
      <c r="X360" s="53"/>
      <c r="Y360" s="53">
        <f t="shared" si="58"/>
        <v>10741.1</v>
      </c>
      <c r="Z360" s="53">
        <f t="shared" si="59"/>
        <v>10741.1</v>
      </c>
    </row>
    <row r="361" spans="1:26" ht="22.5" x14ac:dyDescent="0.2">
      <c r="A361" s="43" t="s">
        <v>5</v>
      </c>
      <c r="B361" s="44">
        <v>94</v>
      </c>
      <c r="C361" s="45">
        <v>106</v>
      </c>
      <c r="D361" s="46" t="s">
        <v>126</v>
      </c>
      <c r="E361" s="47" t="s">
        <v>3</v>
      </c>
      <c r="F361" s="46" t="s">
        <v>2</v>
      </c>
      <c r="G361" s="48" t="s">
        <v>11</v>
      </c>
      <c r="H361" s="49">
        <v>120</v>
      </c>
      <c r="I361" s="50">
        <v>10741.1</v>
      </c>
      <c r="J361" s="50">
        <v>10741.1</v>
      </c>
      <c r="K361" s="50"/>
      <c r="L361" s="50"/>
      <c r="M361" s="50">
        <f t="shared" si="54"/>
        <v>10741.1</v>
      </c>
      <c r="N361" s="51">
        <f t="shared" si="55"/>
        <v>10741.1</v>
      </c>
      <c r="O361" s="52"/>
      <c r="P361" s="52"/>
      <c r="Q361" s="53">
        <f t="shared" si="64"/>
        <v>10741.1</v>
      </c>
      <c r="R361" s="92">
        <f t="shared" si="65"/>
        <v>10741.1</v>
      </c>
      <c r="S361" s="52"/>
      <c r="T361" s="52"/>
      <c r="U361" s="53">
        <f t="shared" si="63"/>
        <v>10741.1</v>
      </c>
      <c r="V361" s="53">
        <f t="shared" si="63"/>
        <v>10741.1</v>
      </c>
      <c r="W361" s="53"/>
      <c r="X361" s="53"/>
      <c r="Y361" s="53">
        <f t="shared" si="58"/>
        <v>10741.1</v>
      </c>
      <c r="Z361" s="53">
        <f t="shared" si="59"/>
        <v>10741.1</v>
      </c>
    </row>
    <row r="362" spans="1:26" ht="22.5" x14ac:dyDescent="0.2">
      <c r="A362" s="43" t="s">
        <v>14</v>
      </c>
      <c r="B362" s="44">
        <v>94</v>
      </c>
      <c r="C362" s="45">
        <v>106</v>
      </c>
      <c r="D362" s="46" t="s">
        <v>126</v>
      </c>
      <c r="E362" s="47" t="s">
        <v>3</v>
      </c>
      <c r="F362" s="46" t="s">
        <v>2</v>
      </c>
      <c r="G362" s="48" t="s">
        <v>11</v>
      </c>
      <c r="H362" s="49">
        <v>200</v>
      </c>
      <c r="I362" s="50">
        <f>I363</f>
        <v>736.3</v>
      </c>
      <c r="J362" s="50">
        <f>J363</f>
        <v>736.3</v>
      </c>
      <c r="K362" s="50"/>
      <c r="L362" s="50"/>
      <c r="M362" s="50">
        <f t="shared" si="54"/>
        <v>736.3</v>
      </c>
      <c r="N362" s="51">
        <f t="shared" si="55"/>
        <v>736.3</v>
      </c>
      <c r="O362" s="52"/>
      <c r="P362" s="52"/>
      <c r="Q362" s="53">
        <f t="shared" si="64"/>
        <v>736.3</v>
      </c>
      <c r="R362" s="92">
        <f t="shared" si="65"/>
        <v>736.3</v>
      </c>
      <c r="S362" s="52"/>
      <c r="T362" s="52"/>
      <c r="U362" s="53">
        <f t="shared" si="63"/>
        <v>736.3</v>
      </c>
      <c r="V362" s="53">
        <f t="shared" si="63"/>
        <v>736.3</v>
      </c>
      <c r="W362" s="53"/>
      <c r="X362" s="53"/>
      <c r="Y362" s="53">
        <f t="shared" si="58"/>
        <v>736.3</v>
      </c>
      <c r="Z362" s="53">
        <f t="shared" si="59"/>
        <v>736.3</v>
      </c>
    </row>
    <row r="363" spans="1:26" ht="22.5" x14ac:dyDescent="0.2">
      <c r="A363" s="43" t="s">
        <v>13</v>
      </c>
      <c r="B363" s="44">
        <v>94</v>
      </c>
      <c r="C363" s="45">
        <v>106</v>
      </c>
      <c r="D363" s="46" t="s">
        <v>126</v>
      </c>
      <c r="E363" s="47" t="s">
        <v>3</v>
      </c>
      <c r="F363" s="46" t="s">
        <v>2</v>
      </c>
      <c r="G363" s="48" t="s">
        <v>11</v>
      </c>
      <c r="H363" s="49">
        <v>240</v>
      </c>
      <c r="I363" s="50">
        <v>736.3</v>
      </c>
      <c r="J363" s="50">
        <v>736.3</v>
      </c>
      <c r="K363" s="50"/>
      <c r="L363" s="50"/>
      <c r="M363" s="50">
        <f t="shared" ref="M363:M430" si="66">I363+K363</f>
        <v>736.3</v>
      </c>
      <c r="N363" s="51">
        <f t="shared" ref="N363:N430" si="67">J363+L363</f>
        <v>736.3</v>
      </c>
      <c r="O363" s="52"/>
      <c r="P363" s="52"/>
      <c r="Q363" s="53">
        <f t="shared" si="64"/>
        <v>736.3</v>
      </c>
      <c r="R363" s="92">
        <f t="shared" si="65"/>
        <v>736.3</v>
      </c>
      <c r="S363" s="52"/>
      <c r="T363" s="52"/>
      <c r="U363" s="53">
        <f t="shared" si="63"/>
        <v>736.3</v>
      </c>
      <c r="V363" s="53">
        <f t="shared" si="63"/>
        <v>736.3</v>
      </c>
      <c r="W363" s="53"/>
      <c r="X363" s="53"/>
      <c r="Y363" s="53">
        <f t="shared" si="58"/>
        <v>736.3</v>
      </c>
      <c r="Z363" s="53">
        <f t="shared" si="59"/>
        <v>736.3</v>
      </c>
    </row>
    <row r="364" spans="1:26" x14ac:dyDescent="0.2">
      <c r="A364" s="43" t="s">
        <v>150</v>
      </c>
      <c r="B364" s="44">
        <v>94</v>
      </c>
      <c r="C364" s="45">
        <v>111</v>
      </c>
      <c r="D364" s="46" t="s">
        <v>7</v>
      </c>
      <c r="E364" s="47" t="s">
        <v>7</v>
      </c>
      <c r="F364" s="46" t="s">
        <v>7</v>
      </c>
      <c r="G364" s="48" t="s">
        <v>7</v>
      </c>
      <c r="H364" s="49" t="s">
        <v>7</v>
      </c>
      <c r="I364" s="50">
        <f t="shared" ref="I364:J367" si="68">I365</f>
        <v>5000</v>
      </c>
      <c r="J364" s="50">
        <f t="shared" si="68"/>
        <v>5000</v>
      </c>
      <c r="K364" s="50"/>
      <c r="L364" s="50"/>
      <c r="M364" s="50">
        <f t="shared" si="66"/>
        <v>5000</v>
      </c>
      <c r="N364" s="51">
        <f t="shared" si="67"/>
        <v>5000</v>
      </c>
      <c r="O364" s="52"/>
      <c r="P364" s="52"/>
      <c r="Q364" s="53">
        <f t="shared" si="64"/>
        <v>5000</v>
      </c>
      <c r="R364" s="92">
        <f t="shared" si="65"/>
        <v>5000</v>
      </c>
      <c r="S364" s="52"/>
      <c r="T364" s="52"/>
      <c r="U364" s="53">
        <f t="shared" si="63"/>
        <v>5000</v>
      </c>
      <c r="V364" s="53">
        <f t="shared" si="63"/>
        <v>5000</v>
      </c>
      <c r="W364" s="53"/>
      <c r="X364" s="53"/>
      <c r="Y364" s="53">
        <f t="shared" si="58"/>
        <v>5000</v>
      </c>
      <c r="Z364" s="53">
        <f t="shared" si="59"/>
        <v>5000</v>
      </c>
    </row>
    <row r="365" spans="1:26" ht="22.5" x14ac:dyDescent="0.2">
      <c r="A365" s="43" t="s">
        <v>149</v>
      </c>
      <c r="B365" s="44">
        <v>94</v>
      </c>
      <c r="C365" s="45">
        <v>111</v>
      </c>
      <c r="D365" s="46" t="s">
        <v>148</v>
      </c>
      <c r="E365" s="47" t="s">
        <v>3</v>
      </c>
      <c r="F365" s="46" t="s">
        <v>2</v>
      </c>
      <c r="G365" s="48" t="s">
        <v>9</v>
      </c>
      <c r="H365" s="49" t="s">
        <v>7</v>
      </c>
      <c r="I365" s="50">
        <f t="shared" si="68"/>
        <v>5000</v>
      </c>
      <c r="J365" s="50">
        <f t="shared" si="68"/>
        <v>5000</v>
      </c>
      <c r="K365" s="50"/>
      <c r="L365" s="50"/>
      <c r="M365" s="50">
        <f t="shared" si="66"/>
        <v>5000</v>
      </c>
      <c r="N365" s="51">
        <f t="shared" si="67"/>
        <v>5000</v>
      </c>
      <c r="O365" s="52"/>
      <c r="P365" s="52"/>
      <c r="Q365" s="53">
        <f t="shared" si="64"/>
        <v>5000</v>
      </c>
      <c r="R365" s="92">
        <f t="shared" si="65"/>
        <v>5000</v>
      </c>
      <c r="S365" s="52"/>
      <c r="T365" s="52"/>
      <c r="U365" s="53">
        <f t="shared" si="63"/>
        <v>5000</v>
      </c>
      <c r="V365" s="53">
        <f t="shared" si="63"/>
        <v>5000</v>
      </c>
      <c r="W365" s="53"/>
      <c r="X365" s="53"/>
      <c r="Y365" s="53">
        <f t="shared" si="58"/>
        <v>5000</v>
      </c>
      <c r="Z365" s="53">
        <f t="shared" si="59"/>
        <v>5000</v>
      </c>
    </row>
    <row r="366" spans="1:26" ht="22.5" x14ac:dyDescent="0.2">
      <c r="A366" s="43" t="s">
        <v>149</v>
      </c>
      <c r="B366" s="44">
        <v>94</v>
      </c>
      <c r="C366" s="45">
        <v>111</v>
      </c>
      <c r="D366" s="46" t="s">
        <v>148</v>
      </c>
      <c r="E366" s="47" t="s">
        <v>3</v>
      </c>
      <c r="F366" s="46" t="s">
        <v>2</v>
      </c>
      <c r="G366" s="48" t="s">
        <v>147</v>
      </c>
      <c r="H366" s="49" t="s">
        <v>7</v>
      </c>
      <c r="I366" s="50">
        <f t="shared" si="68"/>
        <v>5000</v>
      </c>
      <c r="J366" s="50">
        <f t="shared" si="68"/>
        <v>5000</v>
      </c>
      <c r="K366" s="50"/>
      <c r="L366" s="50"/>
      <c r="M366" s="50">
        <f t="shared" si="66"/>
        <v>5000</v>
      </c>
      <c r="N366" s="51">
        <f t="shared" si="67"/>
        <v>5000</v>
      </c>
      <c r="O366" s="52"/>
      <c r="P366" s="52"/>
      <c r="Q366" s="53">
        <f t="shared" si="64"/>
        <v>5000</v>
      </c>
      <c r="R366" s="92">
        <f t="shared" si="65"/>
        <v>5000</v>
      </c>
      <c r="S366" s="52"/>
      <c r="T366" s="52"/>
      <c r="U366" s="53">
        <f t="shared" si="63"/>
        <v>5000</v>
      </c>
      <c r="V366" s="53">
        <f t="shared" si="63"/>
        <v>5000</v>
      </c>
      <c r="W366" s="53"/>
      <c r="X366" s="53"/>
      <c r="Y366" s="53">
        <f t="shared" si="58"/>
        <v>5000</v>
      </c>
      <c r="Z366" s="53">
        <f t="shared" si="59"/>
        <v>5000</v>
      </c>
    </row>
    <row r="367" spans="1:26" x14ac:dyDescent="0.2">
      <c r="A367" s="43" t="s">
        <v>71</v>
      </c>
      <c r="B367" s="44">
        <v>94</v>
      </c>
      <c r="C367" s="45">
        <v>111</v>
      </c>
      <c r="D367" s="46" t="s">
        <v>148</v>
      </c>
      <c r="E367" s="47" t="s">
        <v>3</v>
      </c>
      <c r="F367" s="46" t="s">
        <v>2</v>
      </c>
      <c r="G367" s="48" t="s">
        <v>147</v>
      </c>
      <c r="H367" s="49">
        <v>800</v>
      </c>
      <c r="I367" s="50">
        <f t="shared" si="68"/>
        <v>5000</v>
      </c>
      <c r="J367" s="50">
        <f t="shared" si="68"/>
        <v>5000</v>
      </c>
      <c r="K367" s="50"/>
      <c r="L367" s="50"/>
      <c r="M367" s="50">
        <f t="shared" si="66"/>
        <v>5000</v>
      </c>
      <c r="N367" s="51">
        <f t="shared" si="67"/>
        <v>5000</v>
      </c>
      <c r="O367" s="52"/>
      <c r="P367" s="52"/>
      <c r="Q367" s="53">
        <f t="shared" si="64"/>
        <v>5000</v>
      </c>
      <c r="R367" s="92">
        <f t="shared" si="65"/>
        <v>5000</v>
      </c>
      <c r="S367" s="52"/>
      <c r="T367" s="52"/>
      <c r="U367" s="53">
        <f t="shared" si="63"/>
        <v>5000</v>
      </c>
      <c r="V367" s="53">
        <f t="shared" si="63"/>
        <v>5000</v>
      </c>
      <c r="W367" s="53"/>
      <c r="X367" s="53"/>
      <c r="Y367" s="53">
        <f t="shared" si="58"/>
        <v>5000</v>
      </c>
      <c r="Z367" s="53">
        <f t="shared" si="59"/>
        <v>5000</v>
      </c>
    </row>
    <row r="368" spans="1:26" x14ac:dyDescent="0.2">
      <c r="A368" s="43" t="s">
        <v>144</v>
      </c>
      <c r="B368" s="44">
        <v>94</v>
      </c>
      <c r="C368" s="45">
        <v>111</v>
      </c>
      <c r="D368" s="46" t="s">
        <v>148</v>
      </c>
      <c r="E368" s="47" t="s">
        <v>3</v>
      </c>
      <c r="F368" s="46" t="s">
        <v>2</v>
      </c>
      <c r="G368" s="48" t="s">
        <v>147</v>
      </c>
      <c r="H368" s="49">
        <v>870</v>
      </c>
      <c r="I368" s="50">
        <v>5000</v>
      </c>
      <c r="J368" s="50">
        <v>5000</v>
      </c>
      <c r="K368" s="50"/>
      <c r="L368" s="50"/>
      <c r="M368" s="50">
        <f t="shared" si="66"/>
        <v>5000</v>
      </c>
      <c r="N368" s="51">
        <f t="shared" si="67"/>
        <v>5000</v>
      </c>
      <c r="O368" s="52"/>
      <c r="P368" s="52"/>
      <c r="Q368" s="53">
        <f t="shared" si="64"/>
        <v>5000</v>
      </c>
      <c r="R368" s="92">
        <f t="shared" si="65"/>
        <v>5000</v>
      </c>
      <c r="S368" s="52"/>
      <c r="T368" s="52"/>
      <c r="U368" s="53">
        <f t="shared" si="63"/>
        <v>5000</v>
      </c>
      <c r="V368" s="53">
        <f t="shared" si="63"/>
        <v>5000</v>
      </c>
      <c r="W368" s="53"/>
      <c r="X368" s="53"/>
      <c r="Y368" s="53">
        <f t="shared" si="58"/>
        <v>5000</v>
      </c>
      <c r="Z368" s="53">
        <f t="shared" si="59"/>
        <v>5000</v>
      </c>
    </row>
    <row r="369" spans="1:26" x14ac:dyDescent="0.2">
      <c r="A369" s="43" t="s">
        <v>86</v>
      </c>
      <c r="B369" s="44">
        <v>94</v>
      </c>
      <c r="C369" s="45">
        <v>113</v>
      </c>
      <c r="D369" s="46" t="s">
        <v>7</v>
      </c>
      <c r="E369" s="47" t="s">
        <v>7</v>
      </c>
      <c r="F369" s="46" t="s">
        <v>7</v>
      </c>
      <c r="G369" s="48" t="s">
        <v>7</v>
      </c>
      <c r="H369" s="49" t="s">
        <v>7</v>
      </c>
      <c r="I369" s="50">
        <f>I370+I379+I382</f>
        <v>7554.4</v>
      </c>
      <c r="J369" s="50">
        <f>J370+J378</f>
        <v>7862.3</v>
      </c>
      <c r="K369" s="50">
        <f>K370</f>
        <v>-20.361000000000001</v>
      </c>
      <c r="L369" s="50">
        <f>L370</f>
        <v>128.82499999999999</v>
      </c>
      <c r="M369" s="50">
        <f t="shared" si="66"/>
        <v>7534.0389999999998</v>
      </c>
      <c r="N369" s="51">
        <f t="shared" si="67"/>
        <v>7991.125</v>
      </c>
      <c r="O369" s="73">
        <f>O374</f>
        <v>0</v>
      </c>
      <c r="P369" s="73">
        <f>P374</f>
        <v>0</v>
      </c>
      <c r="Q369" s="53">
        <f t="shared" si="64"/>
        <v>7534.0389999999998</v>
      </c>
      <c r="R369" s="92">
        <f t="shared" si="65"/>
        <v>7991.125</v>
      </c>
      <c r="S369" s="92">
        <f>S378</f>
        <v>-10</v>
      </c>
      <c r="T369" s="52"/>
      <c r="U369" s="53">
        <f t="shared" si="63"/>
        <v>7524.0389999999998</v>
      </c>
      <c r="V369" s="53">
        <f t="shared" si="63"/>
        <v>7991.125</v>
      </c>
      <c r="W369" s="53"/>
      <c r="X369" s="53"/>
      <c r="Y369" s="53">
        <f t="shared" si="58"/>
        <v>7524.0389999999998</v>
      </c>
      <c r="Z369" s="53">
        <f t="shared" si="59"/>
        <v>7991.125</v>
      </c>
    </row>
    <row r="370" spans="1:26" ht="45" x14ac:dyDescent="0.2">
      <c r="A370" s="43" t="s">
        <v>300</v>
      </c>
      <c r="B370" s="44">
        <v>94</v>
      </c>
      <c r="C370" s="45">
        <v>113</v>
      </c>
      <c r="D370" s="46" t="s">
        <v>34</v>
      </c>
      <c r="E370" s="47" t="s">
        <v>3</v>
      </c>
      <c r="F370" s="46" t="s">
        <v>2</v>
      </c>
      <c r="G370" s="48" t="s">
        <v>9</v>
      </c>
      <c r="H370" s="49" t="s">
        <v>7</v>
      </c>
      <c r="I370" s="50">
        <f t="shared" ref="I370:J372" si="69">I371</f>
        <v>453</v>
      </c>
      <c r="J370" s="50">
        <f t="shared" si="69"/>
        <v>453</v>
      </c>
      <c r="K370" s="50">
        <f>K382</f>
        <v>-20.361000000000001</v>
      </c>
      <c r="L370" s="50">
        <f>L382</f>
        <v>128.82499999999999</v>
      </c>
      <c r="M370" s="50">
        <f t="shared" si="66"/>
        <v>432.63900000000001</v>
      </c>
      <c r="N370" s="51">
        <f t="shared" si="67"/>
        <v>581.82500000000005</v>
      </c>
      <c r="O370" s="52"/>
      <c r="P370" s="52"/>
      <c r="Q370" s="53">
        <f t="shared" si="64"/>
        <v>432.63900000000001</v>
      </c>
      <c r="R370" s="92">
        <f t="shared" si="65"/>
        <v>581.82500000000005</v>
      </c>
      <c r="S370" s="52"/>
      <c r="T370" s="52"/>
      <c r="U370" s="53">
        <f t="shared" si="63"/>
        <v>432.63900000000001</v>
      </c>
      <c r="V370" s="53">
        <f t="shared" si="63"/>
        <v>581.82500000000005</v>
      </c>
      <c r="W370" s="53"/>
      <c r="X370" s="53"/>
      <c r="Y370" s="53">
        <f t="shared" si="58"/>
        <v>432.63900000000001</v>
      </c>
      <c r="Z370" s="53">
        <f t="shared" si="59"/>
        <v>581.82500000000005</v>
      </c>
    </row>
    <row r="371" spans="1:26" ht="22.5" x14ac:dyDescent="0.2">
      <c r="A371" s="43" t="s">
        <v>81</v>
      </c>
      <c r="B371" s="44">
        <v>94</v>
      </c>
      <c r="C371" s="45">
        <v>113</v>
      </c>
      <c r="D371" s="46" t="s">
        <v>34</v>
      </c>
      <c r="E371" s="47" t="s">
        <v>3</v>
      </c>
      <c r="F371" s="46" t="s">
        <v>2</v>
      </c>
      <c r="G371" s="48" t="s">
        <v>80</v>
      </c>
      <c r="H371" s="49" t="s">
        <v>7</v>
      </c>
      <c r="I371" s="50">
        <f t="shared" si="69"/>
        <v>453</v>
      </c>
      <c r="J371" s="50">
        <f t="shared" si="69"/>
        <v>453</v>
      </c>
      <c r="K371" s="50"/>
      <c r="L371" s="50"/>
      <c r="M371" s="50">
        <f t="shared" si="66"/>
        <v>453</v>
      </c>
      <c r="N371" s="51">
        <f t="shared" si="67"/>
        <v>453</v>
      </c>
      <c r="O371" s="52"/>
      <c r="P371" s="52"/>
      <c r="Q371" s="53">
        <f t="shared" si="64"/>
        <v>453</v>
      </c>
      <c r="R371" s="92">
        <f t="shared" si="65"/>
        <v>453</v>
      </c>
      <c r="S371" s="52"/>
      <c r="T371" s="52"/>
      <c r="U371" s="53">
        <f t="shared" si="63"/>
        <v>453</v>
      </c>
      <c r="V371" s="53">
        <f t="shared" si="63"/>
        <v>453</v>
      </c>
      <c r="W371" s="53"/>
      <c r="X371" s="53"/>
      <c r="Y371" s="53">
        <f t="shared" si="58"/>
        <v>453</v>
      </c>
      <c r="Z371" s="53">
        <f t="shared" si="59"/>
        <v>453</v>
      </c>
    </row>
    <row r="372" spans="1:26" ht="22.5" x14ac:dyDescent="0.2">
      <c r="A372" s="43" t="s">
        <v>14</v>
      </c>
      <c r="B372" s="44">
        <v>94</v>
      </c>
      <c r="C372" s="45">
        <v>113</v>
      </c>
      <c r="D372" s="46" t="s">
        <v>34</v>
      </c>
      <c r="E372" s="47" t="s">
        <v>3</v>
      </c>
      <c r="F372" s="46" t="s">
        <v>2</v>
      </c>
      <c r="G372" s="48" t="s">
        <v>80</v>
      </c>
      <c r="H372" s="49">
        <v>200</v>
      </c>
      <c r="I372" s="50">
        <f t="shared" si="69"/>
        <v>453</v>
      </c>
      <c r="J372" s="50">
        <f t="shared" si="69"/>
        <v>453</v>
      </c>
      <c r="K372" s="50"/>
      <c r="L372" s="50"/>
      <c r="M372" s="50">
        <f t="shared" si="66"/>
        <v>453</v>
      </c>
      <c r="N372" s="51">
        <f t="shared" si="67"/>
        <v>453</v>
      </c>
      <c r="O372" s="52"/>
      <c r="P372" s="52"/>
      <c r="Q372" s="53">
        <f t="shared" si="64"/>
        <v>453</v>
      </c>
      <c r="R372" s="92">
        <f t="shared" si="65"/>
        <v>453</v>
      </c>
      <c r="S372" s="52"/>
      <c r="T372" s="52"/>
      <c r="U372" s="53">
        <f t="shared" si="63"/>
        <v>453</v>
      </c>
      <c r="V372" s="53">
        <f t="shared" si="63"/>
        <v>453</v>
      </c>
      <c r="W372" s="53"/>
      <c r="X372" s="53"/>
      <c r="Y372" s="53">
        <f t="shared" si="58"/>
        <v>453</v>
      </c>
      <c r="Z372" s="53">
        <f t="shared" si="59"/>
        <v>453</v>
      </c>
    </row>
    <row r="373" spans="1:26" ht="22.5" x14ac:dyDescent="0.2">
      <c r="A373" s="43" t="s">
        <v>13</v>
      </c>
      <c r="B373" s="44">
        <v>94</v>
      </c>
      <c r="C373" s="45">
        <v>113</v>
      </c>
      <c r="D373" s="46" t="s">
        <v>34</v>
      </c>
      <c r="E373" s="47" t="s">
        <v>3</v>
      </c>
      <c r="F373" s="46" t="s">
        <v>2</v>
      </c>
      <c r="G373" s="48" t="s">
        <v>80</v>
      </c>
      <c r="H373" s="49">
        <v>240</v>
      </c>
      <c r="I373" s="50">
        <v>453</v>
      </c>
      <c r="J373" s="50">
        <v>453</v>
      </c>
      <c r="K373" s="50"/>
      <c r="L373" s="50"/>
      <c r="M373" s="50">
        <f t="shared" si="66"/>
        <v>453</v>
      </c>
      <c r="N373" s="51">
        <f t="shared" si="67"/>
        <v>453</v>
      </c>
      <c r="O373" s="52"/>
      <c r="P373" s="52"/>
      <c r="Q373" s="53">
        <f t="shared" si="64"/>
        <v>453</v>
      </c>
      <c r="R373" s="92">
        <f t="shared" si="65"/>
        <v>453</v>
      </c>
      <c r="S373" s="52"/>
      <c r="T373" s="52"/>
      <c r="U373" s="53">
        <f t="shared" si="63"/>
        <v>453</v>
      </c>
      <c r="V373" s="53">
        <f t="shared" si="63"/>
        <v>453</v>
      </c>
      <c r="W373" s="53"/>
      <c r="X373" s="53"/>
      <c r="Y373" s="53">
        <f t="shared" si="58"/>
        <v>453</v>
      </c>
      <c r="Z373" s="53">
        <f t="shared" si="59"/>
        <v>453</v>
      </c>
    </row>
    <row r="374" spans="1:26" ht="45" x14ac:dyDescent="0.2">
      <c r="A374" s="54" t="s">
        <v>320</v>
      </c>
      <c r="B374" s="44">
        <v>94</v>
      </c>
      <c r="C374" s="45">
        <v>113</v>
      </c>
      <c r="D374" s="56" t="s">
        <v>126</v>
      </c>
      <c r="E374" s="57" t="s">
        <v>3</v>
      </c>
      <c r="F374" s="56" t="s">
        <v>2</v>
      </c>
      <c r="G374" s="58" t="s">
        <v>9</v>
      </c>
      <c r="H374" s="61"/>
      <c r="I374" s="50"/>
      <c r="J374" s="50"/>
      <c r="K374" s="50"/>
      <c r="L374" s="50"/>
      <c r="M374" s="50"/>
      <c r="N374" s="51"/>
      <c r="O374" s="73">
        <f t="shared" ref="O374:P376" si="70">O375</f>
        <v>0</v>
      </c>
      <c r="P374" s="73">
        <f t="shared" si="70"/>
        <v>0</v>
      </c>
      <c r="Q374" s="53">
        <f t="shared" si="64"/>
        <v>0</v>
      </c>
      <c r="R374" s="92">
        <f t="shared" si="65"/>
        <v>0</v>
      </c>
      <c r="S374" s="52"/>
      <c r="T374" s="52"/>
      <c r="U374" s="53">
        <f t="shared" si="63"/>
        <v>0</v>
      </c>
      <c r="V374" s="53">
        <f t="shared" si="63"/>
        <v>0</v>
      </c>
      <c r="W374" s="53"/>
      <c r="X374" s="53"/>
      <c r="Y374" s="53">
        <f t="shared" si="58"/>
        <v>0</v>
      </c>
      <c r="Z374" s="53">
        <f t="shared" si="59"/>
        <v>0</v>
      </c>
    </row>
    <row r="375" spans="1:26" ht="22.5" x14ac:dyDescent="0.2">
      <c r="A375" s="54" t="s">
        <v>152</v>
      </c>
      <c r="B375" s="44">
        <v>94</v>
      </c>
      <c r="C375" s="45">
        <v>113</v>
      </c>
      <c r="D375" s="56" t="s">
        <v>126</v>
      </c>
      <c r="E375" s="57" t="s">
        <v>3</v>
      </c>
      <c r="F375" s="56" t="s">
        <v>2</v>
      </c>
      <c r="G375" s="58" t="s">
        <v>151</v>
      </c>
      <c r="H375" s="61" t="s">
        <v>7</v>
      </c>
      <c r="I375" s="50"/>
      <c r="J375" s="50"/>
      <c r="K375" s="50"/>
      <c r="L375" s="50"/>
      <c r="M375" s="50"/>
      <c r="N375" s="51"/>
      <c r="O375" s="73">
        <f t="shared" si="70"/>
        <v>0</v>
      </c>
      <c r="P375" s="73">
        <f t="shared" si="70"/>
        <v>0</v>
      </c>
      <c r="Q375" s="53">
        <f t="shared" si="64"/>
        <v>0</v>
      </c>
      <c r="R375" s="92">
        <f t="shared" si="65"/>
        <v>0</v>
      </c>
      <c r="S375" s="52"/>
      <c r="T375" s="52"/>
      <c r="U375" s="53">
        <f t="shared" si="63"/>
        <v>0</v>
      </c>
      <c r="V375" s="53">
        <f t="shared" si="63"/>
        <v>0</v>
      </c>
      <c r="W375" s="53"/>
      <c r="X375" s="53"/>
      <c r="Y375" s="53">
        <f t="shared" si="58"/>
        <v>0</v>
      </c>
      <c r="Z375" s="53">
        <f t="shared" si="59"/>
        <v>0</v>
      </c>
    </row>
    <row r="376" spans="1:26" x14ac:dyDescent="0.2">
      <c r="A376" s="54" t="s">
        <v>65</v>
      </c>
      <c r="B376" s="44">
        <v>94</v>
      </c>
      <c r="C376" s="45">
        <v>113</v>
      </c>
      <c r="D376" s="56" t="s">
        <v>126</v>
      </c>
      <c r="E376" s="57" t="s">
        <v>3</v>
      </c>
      <c r="F376" s="56" t="s">
        <v>2</v>
      </c>
      <c r="G376" s="58" t="s">
        <v>151</v>
      </c>
      <c r="H376" s="61">
        <v>500</v>
      </c>
      <c r="I376" s="50"/>
      <c r="J376" s="50"/>
      <c r="K376" s="50"/>
      <c r="L376" s="50"/>
      <c r="M376" s="50"/>
      <c r="N376" s="51"/>
      <c r="O376" s="73">
        <f t="shared" si="70"/>
        <v>0</v>
      </c>
      <c r="P376" s="73">
        <f t="shared" si="70"/>
        <v>0</v>
      </c>
      <c r="Q376" s="53">
        <f t="shared" si="64"/>
        <v>0</v>
      </c>
      <c r="R376" s="92">
        <f t="shared" si="65"/>
        <v>0</v>
      </c>
      <c r="S376" s="52"/>
      <c r="T376" s="52"/>
      <c r="U376" s="53">
        <f t="shared" si="63"/>
        <v>0</v>
      </c>
      <c r="V376" s="53">
        <f t="shared" si="63"/>
        <v>0</v>
      </c>
      <c r="W376" s="53"/>
      <c r="X376" s="53"/>
      <c r="Y376" s="53">
        <f t="shared" si="58"/>
        <v>0</v>
      </c>
      <c r="Z376" s="53">
        <f t="shared" si="59"/>
        <v>0</v>
      </c>
    </row>
    <row r="377" spans="1:26" x14ac:dyDescent="0.2">
      <c r="A377" s="54" t="s">
        <v>139</v>
      </c>
      <c r="B377" s="44">
        <v>94</v>
      </c>
      <c r="C377" s="45">
        <v>113</v>
      </c>
      <c r="D377" s="56" t="s">
        <v>126</v>
      </c>
      <c r="E377" s="57" t="s">
        <v>3</v>
      </c>
      <c r="F377" s="56" t="s">
        <v>2</v>
      </c>
      <c r="G377" s="58" t="s">
        <v>151</v>
      </c>
      <c r="H377" s="61">
        <v>530</v>
      </c>
      <c r="I377" s="50"/>
      <c r="J377" s="50"/>
      <c r="K377" s="50"/>
      <c r="L377" s="50"/>
      <c r="M377" s="50"/>
      <c r="N377" s="51"/>
      <c r="O377" s="73"/>
      <c r="P377" s="73"/>
      <c r="Q377" s="53">
        <f t="shared" si="64"/>
        <v>0</v>
      </c>
      <c r="R377" s="92">
        <f t="shared" si="65"/>
        <v>0</v>
      </c>
      <c r="S377" s="52"/>
      <c r="T377" s="52"/>
      <c r="U377" s="53">
        <f t="shared" si="63"/>
        <v>0</v>
      </c>
      <c r="V377" s="53">
        <f t="shared" si="63"/>
        <v>0</v>
      </c>
      <c r="W377" s="53"/>
      <c r="X377" s="53"/>
      <c r="Y377" s="53">
        <f t="shared" si="58"/>
        <v>0</v>
      </c>
      <c r="Z377" s="53">
        <f t="shared" si="59"/>
        <v>0</v>
      </c>
    </row>
    <row r="378" spans="1:26" ht="22.5" x14ac:dyDescent="0.2">
      <c r="A378" s="43" t="s">
        <v>10</v>
      </c>
      <c r="B378" s="44">
        <v>94</v>
      </c>
      <c r="C378" s="45">
        <v>113</v>
      </c>
      <c r="D378" s="46" t="s">
        <v>4</v>
      </c>
      <c r="E378" s="47" t="s">
        <v>3</v>
      </c>
      <c r="F378" s="46" t="s">
        <v>2</v>
      </c>
      <c r="G378" s="48" t="s">
        <v>9</v>
      </c>
      <c r="H378" s="49" t="s">
        <v>7</v>
      </c>
      <c r="I378" s="50">
        <f>I379+I382</f>
        <v>7101.4</v>
      </c>
      <c r="J378" s="50">
        <f>J379+J382</f>
        <v>7409.3</v>
      </c>
      <c r="K378" s="50"/>
      <c r="L378" s="50"/>
      <c r="M378" s="50">
        <f t="shared" si="66"/>
        <v>7101.4</v>
      </c>
      <c r="N378" s="51">
        <f t="shared" si="67"/>
        <v>7409.3</v>
      </c>
      <c r="O378" s="52"/>
      <c r="P378" s="52"/>
      <c r="Q378" s="53">
        <f t="shared" si="64"/>
        <v>7101.4</v>
      </c>
      <c r="R378" s="92">
        <f t="shared" si="65"/>
        <v>7409.3</v>
      </c>
      <c r="S378" s="92">
        <f>S382</f>
        <v>-10</v>
      </c>
      <c r="T378" s="52"/>
      <c r="U378" s="53">
        <f t="shared" si="63"/>
        <v>7091.4</v>
      </c>
      <c r="V378" s="53">
        <f t="shared" si="63"/>
        <v>7409.3</v>
      </c>
      <c r="W378" s="53"/>
      <c r="X378" s="53"/>
      <c r="Y378" s="53">
        <f t="shared" si="58"/>
        <v>7091.4</v>
      </c>
      <c r="Z378" s="53">
        <f t="shared" si="59"/>
        <v>7409.3</v>
      </c>
    </row>
    <row r="379" spans="1:26" ht="33.75" x14ac:dyDescent="0.2">
      <c r="A379" s="43" t="s">
        <v>146</v>
      </c>
      <c r="B379" s="44">
        <v>94</v>
      </c>
      <c r="C379" s="45">
        <v>113</v>
      </c>
      <c r="D379" s="46" t="s">
        <v>4</v>
      </c>
      <c r="E379" s="47" t="s">
        <v>3</v>
      </c>
      <c r="F379" s="46" t="s">
        <v>2</v>
      </c>
      <c r="G379" s="48" t="s">
        <v>145</v>
      </c>
      <c r="H379" s="49" t="s">
        <v>7</v>
      </c>
      <c r="I379" s="50">
        <f>I380</f>
        <v>2500</v>
      </c>
      <c r="J379" s="50">
        <f>J380</f>
        <v>2500</v>
      </c>
      <c r="K379" s="50"/>
      <c r="L379" s="50"/>
      <c r="M379" s="50">
        <f t="shared" si="66"/>
        <v>2500</v>
      </c>
      <c r="N379" s="51">
        <f t="shared" si="67"/>
        <v>2500</v>
      </c>
      <c r="O379" s="52"/>
      <c r="P379" s="52"/>
      <c r="Q379" s="53">
        <f t="shared" si="64"/>
        <v>2500</v>
      </c>
      <c r="R379" s="92">
        <f t="shared" si="65"/>
        <v>2500</v>
      </c>
      <c r="S379" s="52"/>
      <c r="T379" s="52"/>
      <c r="U379" s="53">
        <f t="shared" si="63"/>
        <v>2500</v>
      </c>
      <c r="V379" s="53">
        <f t="shared" si="63"/>
        <v>2500</v>
      </c>
      <c r="W379" s="53"/>
      <c r="X379" s="53"/>
      <c r="Y379" s="53">
        <f t="shared" si="58"/>
        <v>2500</v>
      </c>
      <c r="Z379" s="53">
        <f t="shared" si="59"/>
        <v>2500</v>
      </c>
    </row>
    <row r="380" spans="1:26" x14ac:dyDescent="0.2">
      <c r="A380" s="43" t="s">
        <v>71</v>
      </c>
      <c r="B380" s="44">
        <v>94</v>
      </c>
      <c r="C380" s="45">
        <v>113</v>
      </c>
      <c r="D380" s="46" t="s">
        <v>4</v>
      </c>
      <c r="E380" s="47" t="s">
        <v>3</v>
      </c>
      <c r="F380" s="46" t="s">
        <v>2</v>
      </c>
      <c r="G380" s="48" t="s">
        <v>145</v>
      </c>
      <c r="H380" s="49">
        <v>800</v>
      </c>
      <c r="I380" s="50">
        <f>I381</f>
        <v>2500</v>
      </c>
      <c r="J380" s="50">
        <f>J381</f>
        <v>2500</v>
      </c>
      <c r="K380" s="50"/>
      <c r="L380" s="50"/>
      <c r="M380" s="50">
        <f t="shared" si="66"/>
        <v>2500</v>
      </c>
      <c r="N380" s="51">
        <f t="shared" si="67"/>
        <v>2500</v>
      </c>
      <c r="O380" s="52"/>
      <c r="P380" s="52"/>
      <c r="Q380" s="53">
        <f t="shared" si="64"/>
        <v>2500</v>
      </c>
      <c r="R380" s="92">
        <f t="shared" si="65"/>
        <v>2500</v>
      </c>
      <c r="S380" s="52"/>
      <c r="T380" s="52"/>
      <c r="U380" s="53">
        <f t="shared" si="63"/>
        <v>2500</v>
      </c>
      <c r="V380" s="53">
        <f t="shared" si="63"/>
        <v>2500</v>
      </c>
      <c r="W380" s="53"/>
      <c r="X380" s="53"/>
      <c r="Y380" s="53">
        <f t="shared" si="58"/>
        <v>2500</v>
      </c>
      <c r="Z380" s="53">
        <f t="shared" si="59"/>
        <v>2500</v>
      </c>
    </row>
    <row r="381" spans="1:26" x14ac:dyDescent="0.2">
      <c r="A381" s="43" t="s">
        <v>144</v>
      </c>
      <c r="B381" s="44">
        <v>94</v>
      </c>
      <c r="C381" s="45">
        <v>113</v>
      </c>
      <c r="D381" s="46" t="s">
        <v>4</v>
      </c>
      <c r="E381" s="47" t="s">
        <v>3</v>
      </c>
      <c r="F381" s="46" t="s">
        <v>2</v>
      </c>
      <c r="G381" s="48" t="s">
        <v>145</v>
      </c>
      <c r="H381" s="49">
        <v>870</v>
      </c>
      <c r="I381" s="50">
        <v>2500</v>
      </c>
      <c r="J381" s="50">
        <v>2500</v>
      </c>
      <c r="K381" s="50"/>
      <c r="L381" s="50"/>
      <c r="M381" s="50">
        <f t="shared" si="66"/>
        <v>2500</v>
      </c>
      <c r="N381" s="51">
        <f t="shared" si="67"/>
        <v>2500</v>
      </c>
      <c r="O381" s="52"/>
      <c r="P381" s="52"/>
      <c r="Q381" s="53">
        <f t="shared" si="64"/>
        <v>2500</v>
      </c>
      <c r="R381" s="92">
        <f t="shared" si="65"/>
        <v>2500</v>
      </c>
      <c r="S381" s="52"/>
      <c r="T381" s="52"/>
      <c r="U381" s="53">
        <f t="shared" si="63"/>
        <v>2500</v>
      </c>
      <c r="V381" s="53">
        <f t="shared" si="63"/>
        <v>2500</v>
      </c>
      <c r="W381" s="53"/>
      <c r="X381" s="53"/>
      <c r="Y381" s="53">
        <f t="shared" si="58"/>
        <v>2500</v>
      </c>
      <c r="Z381" s="53">
        <f t="shared" si="59"/>
        <v>2500</v>
      </c>
    </row>
    <row r="382" spans="1:26" ht="56.25" x14ac:dyDescent="0.2">
      <c r="A382" s="43" t="s">
        <v>306</v>
      </c>
      <c r="B382" s="44">
        <v>94</v>
      </c>
      <c r="C382" s="45">
        <v>113</v>
      </c>
      <c r="D382" s="46" t="s">
        <v>4</v>
      </c>
      <c r="E382" s="47" t="s">
        <v>3</v>
      </c>
      <c r="F382" s="46" t="s">
        <v>2</v>
      </c>
      <c r="G382" s="48" t="s">
        <v>143</v>
      </c>
      <c r="H382" s="49" t="s">
        <v>7</v>
      </c>
      <c r="I382" s="50">
        <f t="shared" ref="I382:L383" si="71">I383</f>
        <v>4601.3999999999996</v>
      </c>
      <c r="J382" s="50">
        <f t="shared" si="71"/>
        <v>4909.3</v>
      </c>
      <c r="K382" s="50">
        <f t="shared" si="71"/>
        <v>-20.361000000000001</v>
      </c>
      <c r="L382" s="50">
        <f t="shared" si="71"/>
        <v>128.82499999999999</v>
      </c>
      <c r="M382" s="50">
        <f t="shared" si="66"/>
        <v>4581.0389999999998</v>
      </c>
      <c r="N382" s="51">
        <f t="shared" si="67"/>
        <v>5038.125</v>
      </c>
      <c r="O382" s="52"/>
      <c r="P382" s="52"/>
      <c r="Q382" s="53">
        <f t="shared" si="64"/>
        <v>4581.0389999999998</v>
      </c>
      <c r="R382" s="92">
        <f t="shared" si="65"/>
        <v>5038.125</v>
      </c>
      <c r="S382" s="92">
        <f>S383</f>
        <v>-10</v>
      </c>
      <c r="T382" s="52"/>
      <c r="U382" s="53">
        <f t="shared" si="63"/>
        <v>4571.0389999999998</v>
      </c>
      <c r="V382" s="53">
        <f t="shared" si="63"/>
        <v>5038.125</v>
      </c>
      <c r="W382" s="53"/>
      <c r="X382" s="53"/>
      <c r="Y382" s="53">
        <f t="shared" si="58"/>
        <v>4571.0389999999998</v>
      </c>
      <c r="Z382" s="53">
        <f t="shared" si="59"/>
        <v>5038.125</v>
      </c>
    </row>
    <row r="383" spans="1:26" x14ac:dyDescent="0.2">
      <c r="A383" s="43" t="s">
        <v>71</v>
      </c>
      <c r="B383" s="44">
        <v>94</v>
      </c>
      <c r="C383" s="45">
        <v>113</v>
      </c>
      <c r="D383" s="46" t="s">
        <v>4</v>
      </c>
      <c r="E383" s="47" t="s">
        <v>3</v>
      </c>
      <c r="F383" s="46" t="s">
        <v>2</v>
      </c>
      <c r="G383" s="48" t="s">
        <v>143</v>
      </c>
      <c r="H383" s="49">
        <v>800</v>
      </c>
      <c r="I383" s="50">
        <f t="shared" si="71"/>
        <v>4601.3999999999996</v>
      </c>
      <c r="J383" s="50">
        <f t="shared" si="71"/>
        <v>4909.3</v>
      </c>
      <c r="K383" s="50">
        <f t="shared" si="71"/>
        <v>-20.361000000000001</v>
      </c>
      <c r="L383" s="50">
        <f t="shared" si="71"/>
        <v>128.82499999999999</v>
      </c>
      <c r="M383" s="50">
        <f t="shared" si="66"/>
        <v>4581.0389999999998</v>
      </c>
      <c r="N383" s="51">
        <f t="shared" si="67"/>
        <v>5038.125</v>
      </c>
      <c r="O383" s="52"/>
      <c r="P383" s="52"/>
      <c r="Q383" s="53">
        <f t="shared" si="64"/>
        <v>4581.0389999999998</v>
      </c>
      <c r="R383" s="92">
        <f t="shared" si="65"/>
        <v>5038.125</v>
      </c>
      <c r="S383" s="92">
        <f>S384</f>
        <v>-10</v>
      </c>
      <c r="T383" s="52"/>
      <c r="U383" s="53">
        <f t="shared" si="63"/>
        <v>4571.0389999999998</v>
      </c>
      <c r="V383" s="53">
        <f t="shared" si="63"/>
        <v>5038.125</v>
      </c>
      <c r="W383" s="53"/>
      <c r="X383" s="53"/>
      <c r="Y383" s="53">
        <f t="shared" si="58"/>
        <v>4571.0389999999998</v>
      </c>
      <c r="Z383" s="53">
        <f t="shared" si="59"/>
        <v>5038.125</v>
      </c>
    </row>
    <row r="384" spans="1:26" x14ac:dyDescent="0.2">
      <c r="A384" s="43" t="s">
        <v>144</v>
      </c>
      <c r="B384" s="44">
        <v>94</v>
      </c>
      <c r="C384" s="45">
        <v>113</v>
      </c>
      <c r="D384" s="46" t="s">
        <v>4</v>
      </c>
      <c r="E384" s="47" t="s">
        <v>3</v>
      </c>
      <c r="F384" s="46" t="s">
        <v>2</v>
      </c>
      <c r="G384" s="48" t="s">
        <v>143</v>
      </c>
      <c r="H384" s="49">
        <v>870</v>
      </c>
      <c r="I384" s="50">
        <v>4601.3999999999996</v>
      </c>
      <c r="J384" s="50">
        <v>4909.3</v>
      </c>
      <c r="K384" s="50">
        <f>-20.361</f>
        <v>-20.361000000000001</v>
      </c>
      <c r="L384" s="50">
        <f>-21.175+150</f>
        <v>128.82499999999999</v>
      </c>
      <c r="M384" s="50">
        <f t="shared" si="66"/>
        <v>4581.0389999999998</v>
      </c>
      <c r="N384" s="51">
        <f t="shared" si="67"/>
        <v>5038.125</v>
      </c>
      <c r="O384" s="52"/>
      <c r="P384" s="52"/>
      <c r="Q384" s="53">
        <f t="shared" si="64"/>
        <v>4581.0389999999998</v>
      </c>
      <c r="R384" s="92">
        <f t="shared" si="65"/>
        <v>5038.125</v>
      </c>
      <c r="S384" s="92">
        <f>-10</f>
        <v>-10</v>
      </c>
      <c r="T384" s="52"/>
      <c r="U384" s="53">
        <f t="shared" si="63"/>
        <v>4571.0389999999998</v>
      </c>
      <c r="V384" s="53">
        <f t="shared" si="63"/>
        <v>5038.125</v>
      </c>
      <c r="W384" s="53"/>
      <c r="X384" s="53"/>
      <c r="Y384" s="53">
        <f t="shared" si="58"/>
        <v>4571.0389999999998</v>
      </c>
      <c r="Z384" s="53">
        <f t="shared" si="59"/>
        <v>5038.125</v>
      </c>
    </row>
    <row r="385" spans="1:26" x14ac:dyDescent="0.2">
      <c r="A385" s="43" t="s">
        <v>142</v>
      </c>
      <c r="B385" s="44">
        <v>94</v>
      </c>
      <c r="C385" s="45">
        <v>200</v>
      </c>
      <c r="D385" s="46" t="s">
        <v>7</v>
      </c>
      <c r="E385" s="47" t="s">
        <v>7</v>
      </c>
      <c r="F385" s="46" t="s">
        <v>7</v>
      </c>
      <c r="G385" s="48" t="s">
        <v>7</v>
      </c>
      <c r="H385" s="49" t="s">
        <v>7</v>
      </c>
      <c r="I385" s="50">
        <f>I386</f>
        <v>2950.6</v>
      </c>
      <c r="J385" s="50">
        <f>J386</f>
        <v>2950.6</v>
      </c>
      <c r="K385" s="50"/>
      <c r="L385" s="50"/>
      <c r="M385" s="50">
        <f t="shared" si="66"/>
        <v>2950.6</v>
      </c>
      <c r="N385" s="51">
        <f t="shared" si="67"/>
        <v>2950.6</v>
      </c>
      <c r="O385" s="52"/>
      <c r="P385" s="52"/>
      <c r="Q385" s="53">
        <f t="shared" si="64"/>
        <v>2950.6</v>
      </c>
      <c r="R385" s="92">
        <f t="shared" si="65"/>
        <v>2950.6</v>
      </c>
      <c r="S385" s="52"/>
      <c r="T385" s="52"/>
      <c r="U385" s="53">
        <f t="shared" si="63"/>
        <v>2950.6</v>
      </c>
      <c r="V385" s="53">
        <f t="shared" si="63"/>
        <v>2950.6</v>
      </c>
      <c r="W385" s="53"/>
      <c r="X385" s="53"/>
      <c r="Y385" s="53">
        <f t="shared" si="58"/>
        <v>2950.6</v>
      </c>
      <c r="Z385" s="53">
        <f t="shared" si="59"/>
        <v>2950.6</v>
      </c>
    </row>
    <row r="386" spans="1:26" x14ac:dyDescent="0.2">
      <c r="A386" s="43" t="s">
        <v>141</v>
      </c>
      <c r="B386" s="44">
        <v>94</v>
      </c>
      <c r="C386" s="45">
        <v>203</v>
      </c>
      <c r="D386" s="46" t="s">
        <v>7</v>
      </c>
      <c r="E386" s="47" t="s">
        <v>7</v>
      </c>
      <c r="F386" s="46" t="s">
        <v>7</v>
      </c>
      <c r="G386" s="48" t="s">
        <v>7</v>
      </c>
      <c r="H386" s="49" t="s">
        <v>7</v>
      </c>
      <c r="I386" s="50">
        <f>I387</f>
        <v>2950.6</v>
      </c>
      <c r="J386" s="50">
        <f>J387</f>
        <v>2950.6</v>
      </c>
      <c r="K386" s="50"/>
      <c r="L386" s="50"/>
      <c r="M386" s="50">
        <f t="shared" si="66"/>
        <v>2950.6</v>
      </c>
      <c r="N386" s="51">
        <f t="shared" si="67"/>
        <v>2950.6</v>
      </c>
      <c r="O386" s="52"/>
      <c r="P386" s="52"/>
      <c r="Q386" s="53">
        <f t="shared" si="64"/>
        <v>2950.6</v>
      </c>
      <c r="R386" s="92">
        <f t="shared" si="65"/>
        <v>2950.6</v>
      </c>
      <c r="S386" s="52"/>
      <c r="T386" s="52"/>
      <c r="U386" s="53">
        <f t="shared" si="63"/>
        <v>2950.6</v>
      </c>
      <c r="V386" s="53">
        <f t="shared" si="63"/>
        <v>2950.6</v>
      </c>
      <c r="W386" s="53"/>
      <c r="X386" s="53"/>
      <c r="Y386" s="53">
        <f t="shared" si="58"/>
        <v>2950.6</v>
      </c>
      <c r="Z386" s="53">
        <f t="shared" si="59"/>
        <v>2950.6</v>
      </c>
    </row>
    <row r="387" spans="1:26" ht="45" x14ac:dyDescent="0.2">
      <c r="A387" s="43" t="s">
        <v>320</v>
      </c>
      <c r="B387" s="44">
        <v>94</v>
      </c>
      <c r="C387" s="45">
        <v>203</v>
      </c>
      <c r="D387" s="46" t="s">
        <v>126</v>
      </c>
      <c r="E387" s="47" t="s">
        <v>3</v>
      </c>
      <c r="F387" s="46" t="s">
        <v>2</v>
      </c>
      <c r="G387" s="48" t="s">
        <v>9</v>
      </c>
      <c r="H387" s="49" t="s">
        <v>7</v>
      </c>
      <c r="I387" s="50">
        <f t="shared" ref="I387:J389" si="72">I388</f>
        <v>2950.6</v>
      </c>
      <c r="J387" s="50">
        <f t="shared" si="72"/>
        <v>2950.6</v>
      </c>
      <c r="K387" s="50"/>
      <c r="L387" s="50"/>
      <c r="M387" s="50">
        <f t="shared" si="66"/>
        <v>2950.6</v>
      </c>
      <c r="N387" s="51">
        <f t="shared" si="67"/>
        <v>2950.6</v>
      </c>
      <c r="O387" s="52"/>
      <c r="P387" s="52"/>
      <c r="Q387" s="53">
        <f t="shared" si="64"/>
        <v>2950.6</v>
      </c>
      <c r="R387" s="92">
        <f t="shared" si="65"/>
        <v>2950.6</v>
      </c>
      <c r="S387" s="52"/>
      <c r="T387" s="52"/>
      <c r="U387" s="53">
        <f t="shared" si="63"/>
        <v>2950.6</v>
      </c>
      <c r="V387" s="53">
        <f t="shared" si="63"/>
        <v>2950.6</v>
      </c>
      <c r="W387" s="53"/>
      <c r="X387" s="53"/>
      <c r="Y387" s="53">
        <f t="shared" si="58"/>
        <v>2950.6</v>
      </c>
      <c r="Z387" s="53">
        <f t="shared" si="59"/>
        <v>2950.6</v>
      </c>
    </row>
    <row r="388" spans="1:26" ht="22.5" x14ac:dyDescent="0.2">
      <c r="A388" s="43" t="s">
        <v>140</v>
      </c>
      <c r="B388" s="44">
        <v>94</v>
      </c>
      <c r="C388" s="45">
        <v>203</v>
      </c>
      <c r="D388" s="46" t="s">
        <v>126</v>
      </c>
      <c r="E388" s="47" t="s">
        <v>3</v>
      </c>
      <c r="F388" s="46" t="s">
        <v>2</v>
      </c>
      <c r="G388" s="48" t="s">
        <v>138</v>
      </c>
      <c r="H388" s="49" t="s">
        <v>7</v>
      </c>
      <c r="I388" s="50">
        <f t="shared" si="72"/>
        <v>2950.6</v>
      </c>
      <c r="J388" s="50">
        <f t="shared" si="72"/>
        <v>2950.6</v>
      </c>
      <c r="K388" s="50"/>
      <c r="L388" s="50"/>
      <c r="M388" s="50">
        <f t="shared" si="66"/>
        <v>2950.6</v>
      </c>
      <c r="N388" s="51">
        <f t="shared" si="67"/>
        <v>2950.6</v>
      </c>
      <c r="O388" s="52"/>
      <c r="P388" s="52"/>
      <c r="Q388" s="53">
        <f t="shared" si="64"/>
        <v>2950.6</v>
      </c>
      <c r="R388" s="92">
        <f t="shared" si="65"/>
        <v>2950.6</v>
      </c>
      <c r="S388" s="52"/>
      <c r="T388" s="52"/>
      <c r="U388" s="53">
        <f t="shared" si="63"/>
        <v>2950.6</v>
      </c>
      <c r="V388" s="53">
        <f t="shared" si="63"/>
        <v>2950.6</v>
      </c>
      <c r="W388" s="53"/>
      <c r="X388" s="53"/>
      <c r="Y388" s="53">
        <f t="shared" si="58"/>
        <v>2950.6</v>
      </c>
      <c r="Z388" s="53">
        <f t="shared" si="59"/>
        <v>2950.6</v>
      </c>
    </row>
    <row r="389" spans="1:26" x14ac:dyDescent="0.2">
      <c r="A389" s="43" t="s">
        <v>65</v>
      </c>
      <c r="B389" s="44">
        <v>94</v>
      </c>
      <c r="C389" s="45">
        <v>203</v>
      </c>
      <c r="D389" s="46" t="s">
        <v>126</v>
      </c>
      <c r="E389" s="47" t="s">
        <v>3</v>
      </c>
      <c r="F389" s="46" t="s">
        <v>2</v>
      </c>
      <c r="G389" s="48" t="s">
        <v>138</v>
      </c>
      <c r="H389" s="49">
        <v>500</v>
      </c>
      <c r="I389" s="50">
        <f t="shared" si="72"/>
        <v>2950.6</v>
      </c>
      <c r="J389" s="50">
        <f t="shared" si="72"/>
        <v>2950.6</v>
      </c>
      <c r="K389" s="50"/>
      <c r="L389" s="50"/>
      <c r="M389" s="50">
        <f t="shared" si="66"/>
        <v>2950.6</v>
      </c>
      <c r="N389" s="51">
        <f t="shared" si="67"/>
        <v>2950.6</v>
      </c>
      <c r="O389" s="52"/>
      <c r="P389" s="52"/>
      <c r="Q389" s="53">
        <f t="shared" si="64"/>
        <v>2950.6</v>
      </c>
      <c r="R389" s="92">
        <f t="shared" si="65"/>
        <v>2950.6</v>
      </c>
      <c r="S389" s="52"/>
      <c r="T389" s="52"/>
      <c r="U389" s="53">
        <f t="shared" si="63"/>
        <v>2950.6</v>
      </c>
      <c r="V389" s="53">
        <f t="shared" si="63"/>
        <v>2950.6</v>
      </c>
      <c r="W389" s="53"/>
      <c r="X389" s="53"/>
      <c r="Y389" s="53">
        <f t="shared" si="58"/>
        <v>2950.6</v>
      </c>
      <c r="Z389" s="53">
        <f t="shared" si="59"/>
        <v>2950.6</v>
      </c>
    </row>
    <row r="390" spans="1:26" x14ac:dyDescent="0.2">
      <c r="A390" s="43" t="s">
        <v>139</v>
      </c>
      <c r="B390" s="44">
        <v>94</v>
      </c>
      <c r="C390" s="45">
        <v>203</v>
      </c>
      <c r="D390" s="46" t="s">
        <v>126</v>
      </c>
      <c r="E390" s="47" t="s">
        <v>3</v>
      </c>
      <c r="F390" s="46" t="s">
        <v>2</v>
      </c>
      <c r="G390" s="48" t="s">
        <v>138</v>
      </c>
      <c r="H390" s="49">
        <v>530</v>
      </c>
      <c r="I390" s="50">
        <v>2950.6</v>
      </c>
      <c r="J390" s="50">
        <v>2950.6</v>
      </c>
      <c r="K390" s="50"/>
      <c r="L390" s="50"/>
      <c r="M390" s="50">
        <f t="shared" si="66"/>
        <v>2950.6</v>
      </c>
      <c r="N390" s="51">
        <f t="shared" si="67"/>
        <v>2950.6</v>
      </c>
      <c r="O390" s="52"/>
      <c r="P390" s="52"/>
      <c r="Q390" s="53">
        <f t="shared" si="64"/>
        <v>2950.6</v>
      </c>
      <c r="R390" s="92">
        <f t="shared" si="65"/>
        <v>2950.6</v>
      </c>
      <c r="S390" s="52"/>
      <c r="T390" s="52"/>
      <c r="U390" s="53">
        <f t="shared" si="63"/>
        <v>2950.6</v>
      </c>
      <c r="V390" s="53">
        <f t="shared" si="63"/>
        <v>2950.6</v>
      </c>
      <c r="W390" s="53"/>
      <c r="X390" s="53"/>
      <c r="Y390" s="53">
        <f t="shared" si="58"/>
        <v>2950.6</v>
      </c>
      <c r="Z390" s="53">
        <f t="shared" si="59"/>
        <v>2950.6</v>
      </c>
    </row>
    <row r="391" spans="1:26" ht="22.5" x14ac:dyDescent="0.2">
      <c r="A391" s="43" t="s">
        <v>137</v>
      </c>
      <c r="B391" s="44">
        <v>94</v>
      </c>
      <c r="C391" s="45">
        <v>1300</v>
      </c>
      <c r="D391" s="46" t="s">
        <v>7</v>
      </c>
      <c r="E391" s="47" t="s">
        <v>7</v>
      </c>
      <c r="F391" s="46" t="s">
        <v>7</v>
      </c>
      <c r="G391" s="48" t="s">
        <v>7</v>
      </c>
      <c r="H391" s="49" t="s">
        <v>7</v>
      </c>
      <c r="I391" s="50">
        <f t="shared" ref="I391:J395" si="73">I392</f>
        <v>4361.1000000000004</v>
      </c>
      <c r="J391" s="50">
        <f t="shared" si="73"/>
        <v>4361.7</v>
      </c>
      <c r="K391" s="50"/>
      <c r="L391" s="50"/>
      <c r="M391" s="50">
        <f t="shared" si="66"/>
        <v>4361.1000000000004</v>
      </c>
      <c r="N391" s="51">
        <f t="shared" si="67"/>
        <v>4361.7</v>
      </c>
      <c r="O391" s="52"/>
      <c r="P391" s="52"/>
      <c r="Q391" s="53">
        <f t="shared" si="64"/>
        <v>4361.1000000000004</v>
      </c>
      <c r="R391" s="92">
        <f t="shared" si="65"/>
        <v>4361.7</v>
      </c>
      <c r="S391" s="52"/>
      <c r="T391" s="52"/>
      <c r="U391" s="53">
        <f t="shared" si="63"/>
        <v>4361.1000000000004</v>
      </c>
      <c r="V391" s="53">
        <f t="shared" si="63"/>
        <v>4361.7</v>
      </c>
      <c r="W391" s="53"/>
      <c r="X391" s="53"/>
      <c r="Y391" s="53">
        <f t="shared" si="58"/>
        <v>4361.1000000000004</v>
      </c>
      <c r="Z391" s="53">
        <f t="shared" si="59"/>
        <v>4361.7</v>
      </c>
    </row>
    <row r="392" spans="1:26" ht="22.5" x14ac:dyDescent="0.2">
      <c r="A392" s="43" t="s">
        <v>136</v>
      </c>
      <c r="B392" s="44">
        <v>94</v>
      </c>
      <c r="C392" s="45">
        <v>1301</v>
      </c>
      <c r="D392" s="46" t="s">
        <v>7</v>
      </c>
      <c r="E392" s="47" t="s">
        <v>7</v>
      </c>
      <c r="F392" s="46" t="s">
        <v>7</v>
      </c>
      <c r="G392" s="48" t="s">
        <v>7</v>
      </c>
      <c r="H392" s="49" t="s">
        <v>7</v>
      </c>
      <c r="I392" s="50">
        <f t="shared" si="73"/>
        <v>4361.1000000000004</v>
      </c>
      <c r="J392" s="50">
        <f t="shared" si="73"/>
        <v>4361.7</v>
      </c>
      <c r="K392" s="50"/>
      <c r="L392" s="50"/>
      <c r="M392" s="50">
        <f t="shared" si="66"/>
        <v>4361.1000000000004</v>
      </c>
      <c r="N392" s="51">
        <f t="shared" si="67"/>
        <v>4361.7</v>
      </c>
      <c r="O392" s="52"/>
      <c r="P392" s="52"/>
      <c r="Q392" s="53">
        <f t="shared" si="64"/>
        <v>4361.1000000000004</v>
      </c>
      <c r="R392" s="92">
        <f t="shared" si="65"/>
        <v>4361.7</v>
      </c>
      <c r="S392" s="52"/>
      <c r="T392" s="52"/>
      <c r="U392" s="53">
        <f t="shared" si="63"/>
        <v>4361.1000000000004</v>
      </c>
      <c r="V392" s="53">
        <f t="shared" si="63"/>
        <v>4361.7</v>
      </c>
      <c r="W392" s="53"/>
      <c r="X392" s="53"/>
      <c r="Y392" s="53">
        <f t="shared" si="58"/>
        <v>4361.1000000000004</v>
      </c>
      <c r="Z392" s="53">
        <f t="shared" si="59"/>
        <v>4361.7</v>
      </c>
    </row>
    <row r="393" spans="1:26" ht="45" x14ac:dyDescent="0.2">
      <c r="A393" s="43" t="s">
        <v>320</v>
      </c>
      <c r="B393" s="44">
        <v>94</v>
      </c>
      <c r="C393" s="45">
        <v>1301</v>
      </c>
      <c r="D393" s="46" t="s">
        <v>126</v>
      </c>
      <c r="E393" s="47" t="s">
        <v>3</v>
      </c>
      <c r="F393" s="46" t="s">
        <v>2</v>
      </c>
      <c r="G393" s="48" t="s">
        <v>9</v>
      </c>
      <c r="H393" s="49" t="s">
        <v>7</v>
      </c>
      <c r="I393" s="50">
        <f t="shared" si="73"/>
        <v>4361.1000000000004</v>
      </c>
      <c r="J393" s="50">
        <f t="shared" si="73"/>
        <v>4361.7</v>
      </c>
      <c r="K393" s="50"/>
      <c r="L393" s="50"/>
      <c r="M393" s="50">
        <f t="shared" si="66"/>
        <v>4361.1000000000004</v>
      </c>
      <c r="N393" s="51">
        <f t="shared" si="67"/>
        <v>4361.7</v>
      </c>
      <c r="O393" s="52"/>
      <c r="P393" s="52"/>
      <c r="Q393" s="53">
        <f t="shared" si="64"/>
        <v>4361.1000000000004</v>
      </c>
      <c r="R393" s="92">
        <f t="shared" si="65"/>
        <v>4361.7</v>
      </c>
      <c r="S393" s="52"/>
      <c r="T393" s="52"/>
      <c r="U393" s="53">
        <f t="shared" si="63"/>
        <v>4361.1000000000004</v>
      </c>
      <c r="V393" s="53">
        <f t="shared" si="63"/>
        <v>4361.7</v>
      </c>
      <c r="W393" s="53"/>
      <c r="X393" s="53"/>
      <c r="Y393" s="53">
        <f t="shared" si="58"/>
        <v>4361.1000000000004</v>
      </c>
      <c r="Z393" s="53">
        <f t="shared" si="59"/>
        <v>4361.7</v>
      </c>
    </row>
    <row r="394" spans="1:26" x14ac:dyDescent="0.2">
      <c r="A394" s="43" t="s">
        <v>134</v>
      </c>
      <c r="B394" s="44">
        <v>94</v>
      </c>
      <c r="C394" s="45">
        <v>1301</v>
      </c>
      <c r="D394" s="46" t="s">
        <v>126</v>
      </c>
      <c r="E394" s="47" t="s">
        <v>3</v>
      </c>
      <c r="F394" s="46" t="s">
        <v>2</v>
      </c>
      <c r="G394" s="48" t="s">
        <v>133</v>
      </c>
      <c r="H394" s="49" t="s">
        <v>7</v>
      </c>
      <c r="I394" s="50">
        <f t="shared" si="73"/>
        <v>4361.1000000000004</v>
      </c>
      <c r="J394" s="50">
        <f t="shared" si="73"/>
        <v>4361.7</v>
      </c>
      <c r="K394" s="50"/>
      <c r="L394" s="50"/>
      <c r="M394" s="50">
        <f t="shared" si="66"/>
        <v>4361.1000000000004</v>
      </c>
      <c r="N394" s="51">
        <f t="shared" si="67"/>
        <v>4361.7</v>
      </c>
      <c r="O394" s="52"/>
      <c r="P394" s="52"/>
      <c r="Q394" s="53">
        <f t="shared" si="64"/>
        <v>4361.1000000000004</v>
      </c>
      <c r="R394" s="51">
        <f t="shared" ref="R394:R419" si="74">N394+P394</f>
        <v>4361.7</v>
      </c>
      <c r="S394" s="52"/>
      <c r="T394" s="52"/>
      <c r="U394" s="53">
        <f t="shared" si="63"/>
        <v>4361.1000000000004</v>
      </c>
      <c r="V394" s="53">
        <f t="shared" si="63"/>
        <v>4361.7</v>
      </c>
      <c r="W394" s="53"/>
      <c r="X394" s="53"/>
      <c r="Y394" s="53">
        <f t="shared" si="58"/>
        <v>4361.1000000000004</v>
      </c>
      <c r="Z394" s="53">
        <f t="shared" si="59"/>
        <v>4361.7</v>
      </c>
    </row>
    <row r="395" spans="1:26" x14ac:dyDescent="0.2">
      <c r="A395" s="43" t="s">
        <v>135</v>
      </c>
      <c r="B395" s="44">
        <v>94</v>
      </c>
      <c r="C395" s="45">
        <v>1301</v>
      </c>
      <c r="D395" s="46" t="s">
        <v>126</v>
      </c>
      <c r="E395" s="47" t="s">
        <v>3</v>
      </c>
      <c r="F395" s="46" t="s">
        <v>2</v>
      </c>
      <c r="G395" s="48" t="s">
        <v>133</v>
      </c>
      <c r="H395" s="49">
        <v>700</v>
      </c>
      <c r="I395" s="50">
        <f t="shared" si="73"/>
        <v>4361.1000000000004</v>
      </c>
      <c r="J395" s="50">
        <f t="shared" si="73"/>
        <v>4361.7</v>
      </c>
      <c r="K395" s="50"/>
      <c r="L395" s="50"/>
      <c r="M395" s="50">
        <f t="shared" si="66"/>
        <v>4361.1000000000004</v>
      </c>
      <c r="N395" s="51">
        <f t="shared" si="67"/>
        <v>4361.7</v>
      </c>
      <c r="O395" s="52"/>
      <c r="P395" s="52"/>
      <c r="Q395" s="53">
        <f t="shared" si="64"/>
        <v>4361.1000000000004</v>
      </c>
      <c r="R395" s="51">
        <f t="shared" si="74"/>
        <v>4361.7</v>
      </c>
      <c r="S395" s="52"/>
      <c r="T395" s="52"/>
      <c r="U395" s="53">
        <f t="shared" si="63"/>
        <v>4361.1000000000004</v>
      </c>
      <c r="V395" s="53">
        <f t="shared" si="63"/>
        <v>4361.7</v>
      </c>
      <c r="W395" s="53"/>
      <c r="X395" s="53"/>
      <c r="Y395" s="53">
        <f t="shared" si="58"/>
        <v>4361.1000000000004</v>
      </c>
      <c r="Z395" s="53">
        <f t="shared" si="59"/>
        <v>4361.7</v>
      </c>
    </row>
    <row r="396" spans="1:26" x14ac:dyDescent="0.2">
      <c r="A396" s="43" t="s">
        <v>134</v>
      </c>
      <c r="B396" s="44">
        <v>94</v>
      </c>
      <c r="C396" s="45">
        <v>1301</v>
      </c>
      <c r="D396" s="46" t="s">
        <v>126</v>
      </c>
      <c r="E396" s="47" t="s">
        <v>3</v>
      </c>
      <c r="F396" s="46" t="s">
        <v>2</v>
      </c>
      <c r="G396" s="48" t="s">
        <v>133</v>
      </c>
      <c r="H396" s="49">
        <v>730</v>
      </c>
      <c r="I396" s="50">
        <v>4361.1000000000004</v>
      </c>
      <c r="J396" s="50">
        <v>4361.7</v>
      </c>
      <c r="K396" s="50"/>
      <c r="L396" s="50"/>
      <c r="M396" s="50">
        <f t="shared" si="66"/>
        <v>4361.1000000000004</v>
      </c>
      <c r="N396" s="51">
        <f t="shared" si="67"/>
        <v>4361.7</v>
      </c>
      <c r="O396" s="52"/>
      <c r="P396" s="52"/>
      <c r="Q396" s="53">
        <f t="shared" si="64"/>
        <v>4361.1000000000004</v>
      </c>
      <c r="R396" s="51">
        <f t="shared" si="74"/>
        <v>4361.7</v>
      </c>
      <c r="S396" s="52"/>
      <c r="T396" s="52"/>
      <c r="U396" s="53">
        <f t="shared" si="63"/>
        <v>4361.1000000000004</v>
      </c>
      <c r="V396" s="53">
        <f t="shared" si="63"/>
        <v>4361.7</v>
      </c>
      <c r="W396" s="53"/>
      <c r="X396" s="53"/>
      <c r="Y396" s="53">
        <f t="shared" si="58"/>
        <v>4361.1000000000004</v>
      </c>
      <c r="Z396" s="53">
        <f t="shared" si="59"/>
        <v>4361.7</v>
      </c>
    </row>
    <row r="397" spans="1:26" ht="33.75" x14ac:dyDescent="0.2">
      <c r="A397" s="43" t="s">
        <v>132</v>
      </c>
      <c r="B397" s="44">
        <v>94</v>
      </c>
      <c r="C397" s="45">
        <v>1400</v>
      </c>
      <c r="D397" s="46" t="s">
        <v>7</v>
      </c>
      <c r="E397" s="47" t="s">
        <v>7</v>
      </c>
      <c r="F397" s="46" t="s">
        <v>7</v>
      </c>
      <c r="G397" s="48" t="s">
        <v>7</v>
      </c>
      <c r="H397" s="49" t="s">
        <v>7</v>
      </c>
      <c r="I397" s="50">
        <f>I398</f>
        <v>5005.5</v>
      </c>
      <c r="J397" s="50">
        <f>J398</f>
        <v>5004.6000000000004</v>
      </c>
      <c r="K397" s="50"/>
      <c r="L397" s="50"/>
      <c r="M397" s="50">
        <f t="shared" si="66"/>
        <v>5005.5</v>
      </c>
      <c r="N397" s="51">
        <f t="shared" si="67"/>
        <v>5004.6000000000004</v>
      </c>
      <c r="O397" s="52"/>
      <c r="P397" s="52"/>
      <c r="Q397" s="53">
        <f t="shared" si="64"/>
        <v>5005.5</v>
      </c>
      <c r="R397" s="51">
        <f t="shared" si="74"/>
        <v>5004.6000000000004</v>
      </c>
      <c r="S397" s="52"/>
      <c r="T397" s="52"/>
      <c r="U397" s="53">
        <f t="shared" si="63"/>
        <v>5005.5</v>
      </c>
      <c r="V397" s="53">
        <f t="shared" si="63"/>
        <v>5004.6000000000004</v>
      </c>
      <c r="W397" s="53"/>
      <c r="X397" s="53"/>
      <c r="Y397" s="53">
        <f t="shared" si="58"/>
        <v>5005.5</v>
      </c>
      <c r="Z397" s="53">
        <f t="shared" si="59"/>
        <v>5004.6000000000004</v>
      </c>
    </row>
    <row r="398" spans="1:26" ht="33.75" x14ac:dyDescent="0.2">
      <c r="A398" s="43" t="s">
        <v>131</v>
      </c>
      <c r="B398" s="44">
        <v>94</v>
      </c>
      <c r="C398" s="45">
        <v>1401</v>
      </c>
      <c r="D398" s="46" t="s">
        <v>7</v>
      </c>
      <c r="E398" s="47" t="s">
        <v>7</v>
      </c>
      <c r="F398" s="46" t="s">
        <v>7</v>
      </c>
      <c r="G398" s="48" t="s">
        <v>7</v>
      </c>
      <c r="H398" s="49" t="s">
        <v>7</v>
      </c>
      <c r="I398" s="50">
        <f>I399</f>
        <v>5005.5</v>
      </c>
      <c r="J398" s="50">
        <f>J399</f>
        <v>5004.6000000000004</v>
      </c>
      <c r="K398" s="50"/>
      <c r="L398" s="50"/>
      <c r="M398" s="50">
        <f t="shared" si="66"/>
        <v>5005.5</v>
      </c>
      <c r="N398" s="51">
        <f t="shared" si="67"/>
        <v>5004.6000000000004</v>
      </c>
      <c r="O398" s="52"/>
      <c r="P398" s="52"/>
      <c r="Q398" s="53">
        <f t="shared" si="64"/>
        <v>5005.5</v>
      </c>
      <c r="R398" s="51">
        <f t="shared" si="74"/>
        <v>5004.6000000000004</v>
      </c>
      <c r="S398" s="52"/>
      <c r="T398" s="52"/>
      <c r="U398" s="53">
        <f t="shared" si="63"/>
        <v>5005.5</v>
      </c>
      <c r="V398" s="53">
        <f t="shared" si="63"/>
        <v>5004.6000000000004</v>
      </c>
      <c r="W398" s="53"/>
      <c r="X398" s="53"/>
      <c r="Y398" s="53">
        <f t="shared" si="58"/>
        <v>5005.5</v>
      </c>
      <c r="Z398" s="53">
        <f t="shared" si="59"/>
        <v>5004.6000000000004</v>
      </c>
    </row>
    <row r="399" spans="1:26" ht="45" x14ac:dyDescent="0.2">
      <c r="A399" s="43" t="s">
        <v>320</v>
      </c>
      <c r="B399" s="44">
        <v>94</v>
      </c>
      <c r="C399" s="45">
        <v>1401</v>
      </c>
      <c r="D399" s="46" t="s">
        <v>126</v>
      </c>
      <c r="E399" s="47" t="s">
        <v>3</v>
      </c>
      <c r="F399" s="46" t="s">
        <v>2</v>
      </c>
      <c r="G399" s="48" t="s">
        <v>9</v>
      </c>
      <c r="H399" s="49" t="s">
        <v>7</v>
      </c>
      <c r="I399" s="50">
        <f>I400+I403</f>
        <v>5005.5</v>
      </c>
      <c r="J399" s="50">
        <f>J400+J403</f>
        <v>5004.6000000000004</v>
      </c>
      <c r="K399" s="50"/>
      <c r="L399" s="50"/>
      <c r="M399" s="50">
        <f t="shared" si="66"/>
        <v>5005.5</v>
      </c>
      <c r="N399" s="51">
        <f t="shared" si="67"/>
        <v>5004.6000000000004</v>
      </c>
      <c r="O399" s="52"/>
      <c r="P399" s="52"/>
      <c r="Q399" s="53">
        <f t="shared" si="64"/>
        <v>5005.5</v>
      </c>
      <c r="R399" s="51">
        <f t="shared" si="74"/>
        <v>5004.6000000000004</v>
      </c>
      <c r="S399" s="52"/>
      <c r="T399" s="52"/>
      <c r="U399" s="53">
        <f t="shared" si="63"/>
        <v>5005.5</v>
      </c>
      <c r="V399" s="53">
        <f t="shared" si="63"/>
        <v>5004.6000000000004</v>
      </c>
      <c r="W399" s="53"/>
      <c r="X399" s="53"/>
      <c r="Y399" s="53">
        <f t="shared" si="58"/>
        <v>5005.5</v>
      </c>
      <c r="Z399" s="53">
        <f t="shared" si="59"/>
        <v>5004.6000000000004</v>
      </c>
    </row>
    <row r="400" spans="1:26" x14ac:dyDescent="0.2">
      <c r="A400" s="43" t="s">
        <v>130</v>
      </c>
      <c r="B400" s="44">
        <v>94</v>
      </c>
      <c r="C400" s="45">
        <v>1401</v>
      </c>
      <c r="D400" s="46" t="s">
        <v>126</v>
      </c>
      <c r="E400" s="47" t="s">
        <v>3</v>
      </c>
      <c r="F400" s="46" t="s">
        <v>2</v>
      </c>
      <c r="G400" s="48" t="s">
        <v>129</v>
      </c>
      <c r="H400" s="49" t="s">
        <v>7</v>
      </c>
      <c r="I400" s="50">
        <f>I401</f>
        <v>3813.4</v>
      </c>
      <c r="J400" s="50">
        <f>J401</f>
        <v>3812.5</v>
      </c>
      <c r="K400" s="50"/>
      <c r="L400" s="50"/>
      <c r="M400" s="50">
        <f t="shared" si="66"/>
        <v>3813.4</v>
      </c>
      <c r="N400" s="51">
        <f t="shared" si="67"/>
        <v>3812.5</v>
      </c>
      <c r="O400" s="52"/>
      <c r="P400" s="52"/>
      <c r="Q400" s="53">
        <f t="shared" si="64"/>
        <v>3813.4</v>
      </c>
      <c r="R400" s="51">
        <f t="shared" si="74"/>
        <v>3812.5</v>
      </c>
      <c r="S400" s="52"/>
      <c r="T400" s="52"/>
      <c r="U400" s="53">
        <f t="shared" si="63"/>
        <v>3813.4</v>
      </c>
      <c r="V400" s="53">
        <f t="shared" si="63"/>
        <v>3812.5</v>
      </c>
      <c r="W400" s="53"/>
      <c r="X400" s="53"/>
      <c r="Y400" s="53">
        <f t="shared" si="58"/>
        <v>3813.4</v>
      </c>
      <c r="Z400" s="53">
        <f t="shared" si="59"/>
        <v>3812.5</v>
      </c>
    </row>
    <row r="401" spans="1:26" x14ac:dyDescent="0.2">
      <c r="A401" s="43" t="s">
        <v>65</v>
      </c>
      <c r="B401" s="44">
        <v>94</v>
      </c>
      <c r="C401" s="45">
        <v>1401</v>
      </c>
      <c r="D401" s="46" t="s">
        <v>126</v>
      </c>
      <c r="E401" s="47" t="s">
        <v>3</v>
      </c>
      <c r="F401" s="46" t="s">
        <v>2</v>
      </c>
      <c r="G401" s="48" t="s">
        <v>129</v>
      </c>
      <c r="H401" s="49">
        <v>500</v>
      </c>
      <c r="I401" s="50">
        <f>I402</f>
        <v>3813.4</v>
      </c>
      <c r="J401" s="50">
        <f>J402</f>
        <v>3812.5</v>
      </c>
      <c r="K401" s="50"/>
      <c r="L401" s="50"/>
      <c r="M401" s="50">
        <f t="shared" si="66"/>
        <v>3813.4</v>
      </c>
      <c r="N401" s="51">
        <f t="shared" si="67"/>
        <v>3812.5</v>
      </c>
      <c r="O401" s="52"/>
      <c r="P401" s="52"/>
      <c r="Q401" s="53">
        <f t="shared" si="64"/>
        <v>3813.4</v>
      </c>
      <c r="R401" s="51">
        <f t="shared" si="74"/>
        <v>3812.5</v>
      </c>
      <c r="S401" s="52"/>
      <c r="T401" s="52"/>
      <c r="U401" s="53">
        <f t="shared" si="63"/>
        <v>3813.4</v>
      </c>
      <c r="V401" s="53">
        <f t="shared" si="63"/>
        <v>3812.5</v>
      </c>
      <c r="W401" s="53"/>
      <c r="X401" s="53"/>
      <c r="Y401" s="53">
        <f t="shared" si="58"/>
        <v>3813.4</v>
      </c>
      <c r="Z401" s="53">
        <f t="shared" si="59"/>
        <v>3812.5</v>
      </c>
    </row>
    <row r="402" spans="1:26" x14ac:dyDescent="0.2">
      <c r="A402" s="43" t="s">
        <v>127</v>
      </c>
      <c r="B402" s="44">
        <v>94</v>
      </c>
      <c r="C402" s="45">
        <v>1401</v>
      </c>
      <c r="D402" s="46" t="s">
        <v>126</v>
      </c>
      <c r="E402" s="47" t="s">
        <v>3</v>
      </c>
      <c r="F402" s="46" t="s">
        <v>2</v>
      </c>
      <c r="G402" s="48" t="s">
        <v>129</v>
      </c>
      <c r="H402" s="49">
        <v>510</v>
      </c>
      <c r="I402" s="50">
        <v>3813.4</v>
      </c>
      <c r="J402" s="50">
        <v>3812.5</v>
      </c>
      <c r="K402" s="50"/>
      <c r="L402" s="50"/>
      <c r="M402" s="50">
        <f t="shared" si="66"/>
        <v>3813.4</v>
      </c>
      <c r="N402" s="51">
        <f t="shared" si="67"/>
        <v>3812.5</v>
      </c>
      <c r="O402" s="52"/>
      <c r="P402" s="52"/>
      <c r="Q402" s="53">
        <f t="shared" si="64"/>
        <v>3813.4</v>
      </c>
      <c r="R402" s="51">
        <f t="shared" si="74"/>
        <v>3812.5</v>
      </c>
      <c r="S402" s="52"/>
      <c r="T402" s="52"/>
      <c r="U402" s="53">
        <f t="shared" si="63"/>
        <v>3813.4</v>
      </c>
      <c r="V402" s="53">
        <f t="shared" si="63"/>
        <v>3812.5</v>
      </c>
      <c r="W402" s="53"/>
      <c r="X402" s="53"/>
      <c r="Y402" s="53">
        <f t="shared" si="58"/>
        <v>3813.4</v>
      </c>
      <c r="Z402" s="53">
        <f t="shared" si="59"/>
        <v>3812.5</v>
      </c>
    </row>
    <row r="403" spans="1:26" ht="22.5" x14ac:dyDescent="0.2">
      <c r="A403" s="43" t="s">
        <v>128</v>
      </c>
      <c r="B403" s="44">
        <v>94</v>
      </c>
      <c r="C403" s="45">
        <v>1401</v>
      </c>
      <c r="D403" s="46" t="s">
        <v>126</v>
      </c>
      <c r="E403" s="47" t="s">
        <v>3</v>
      </c>
      <c r="F403" s="46" t="s">
        <v>2</v>
      </c>
      <c r="G403" s="48" t="s">
        <v>125</v>
      </c>
      <c r="H403" s="49" t="s">
        <v>7</v>
      </c>
      <c r="I403" s="50">
        <f>I404</f>
        <v>1192.0999999999999</v>
      </c>
      <c r="J403" s="50">
        <f>J404</f>
        <v>1192.0999999999999</v>
      </c>
      <c r="K403" s="50"/>
      <c r="L403" s="50"/>
      <c r="M403" s="50">
        <f t="shared" si="66"/>
        <v>1192.0999999999999</v>
      </c>
      <c r="N403" s="51">
        <f t="shared" si="67"/>
        <v>1192.0999999999999</v>
      </c>
      <c r="O403" s="52"/>
      <c r="P403" s="52"/>
      <c r="Q403" s="53">
        <f t="shared" si="64"/>
        <v>1192.0999999999999</v>
      </c>
      <c r="R403" s="51">
        <f t="shared" si="74"/>
        <v>1192.0999999999999</v>
      </c>
      <c r="S403" s="52"/>
      <c r="T403" s="52"/>
      <c r="U403" s="53">
        <f t="shared" si="63"/>
        <v>1192.0999999999999</v>
      </c>
      <c r="V403" s="53">
        <f t="shared" si="63"/>
        <v>1192.0999999999999</v>
      </c>
      <c r="W403" s="53"/>
      <c r="X403" s="53"/>
      <c r="Y403" s="53">
        <f t="shared" si="58"/>
        <v>1192.0999999999999</v>
      </c>
      <c r="Z403" s="53">
        <f t="shared" si="59"/>
        <v>1192.0999999999999</v>
      </c>
    </row>
    <row r="404" spans="1:26" x14ac:dyDescent="0.2">
      <c r="A404" s="43" t="s">
        <v>65</v>
      </c>
      <c r="B404" s="44">
        <v>94</v>
      </c>
      <c r="C404" s="45">
        <v>1401</v>
      </c>
      <c r="D404" s="46" t="s">
        <v>126</v>
      </c>
      <c r="E404" s="47" t="s">
        <v>3</v>
      </c>
      <c r="F404" s="46" t="s">
        <v>2</v>
      </c>
      <c r="G404" s="48" t="s">
        <v>125</v>
      </c>
      <c r="H404" s="49">
        <v>500</v>
      </c>
      <c r="I404" s="50">
        <f>I405</f>
        <v>1192.0999999999999</v>
      </c>
      <c r="J404" s="50">
        <f>J405</f>
        <v>1192.0999999999999</v>
      </c>
      <c r="K404" s="50"/>
      <c r="L404" s="50"/>
      <c r="M404" s="50">
        <f t="shared" si="66"/>
        <v>1192.0999999999999</v>
      </c>
      <c r="N404" s="51">
        <f t="shared" si="67"/>
        <v>1192.0999999999999</v>
      </c>
      <c r="O404" s="52"/>
      <c r="P404" s="52"/>
      <c r="Q404" s="53">
        <f t="shared" si="64"/>
        <v>1192.0999999999999</v>
      </c>
      <c r="R404" s="51">
        <f t="shared" si="74"/>
        <v>1192.0999999999999</v>
      </c>
      <c r="S404" s="52"/>
      <c r="T404" s="52"/>
      <c r="U404" s="53">
        <f t="shared" si="63"/>
        <v>1192.0999999999999</v>
      </c>
      <c r="V404" s="53">
        <f t="shared" si="63"/>
        <v>1192.0999999999999</v>
      </c>
      <c r="W404" s="53"/>
      <c r="X404" s="53"/>
      <c r="Y404" s="53">
        <f t="shared" si="58"/>
        <v>1192.0999999999999</v>
      </c>
      <c r="Z404" s="53">
        <f t="shared" si="59"/>
        <v>1192.0999999999999</v>
      </c>
    </row>
    <row r="405" spans="1:26" x14ac:dyDescent="0.2">
      <c r="A405" s="43" t="s">
        <v>127</v>
      </c>
      <c r="B405" s="44">
        <v>94</v>
      </c>
      <c r="C405" s="45">
        <v>1401</v>
      </c>
      <c r="D405" s="46" t="s">
        <v>126</v>
      </c>
      <c r="E405" s="47" t="s">
        <v>3</v>
      </c>
      <c r="F405" s="46" t="s">
        <v>2</v>
      </c>
      <c r="G405" s="48" t="s">
        <v>125</v>
      </c>
      <c r="H405" s="49">
        <v>510</v>
      </c>
      <c r="I405" s="50">
        <v>1192.0999999999999</v>
      </c>
      <c r="J405" s="50">
        <v>1192.0999999999999</v>
      </c>
      <c r="K405" s="50"/>
      <c r="L405" s="50"/>
      <c r="M405" s="50">
        <f t="shared" si="66"/>
        <v>1192.0999999999999</v>
      </c>
      <c r="N405" s="51">
        <f t="shared" si="67"/>
        <v>1192.0999999999999</v>
      </c>
      <c r="O405" s="52"/>
      <c r="P405" s="52"/>
      <c r="Q405" s="53">
        <f t="shared" si="64"/>
        <v>1192.0999999999999</v>
      </c>
      <c r="R405" s="51">
        <f t="shared" si="74"/>
        <v>1192.0999999999999</v>
      </c>
      <c r="S405" s="52"/>
      <c r="T405" s="52"/>
      <c r="U405" s="53">
        <f t="shared" si="63"/>
        <v>1192.0999999999999</v>
      </c>
      <c r="V405" s="53">
        <f t="shared" si="63"/>
        <v>1192.0999999999999</v>
      </c>
      <c r="W405" s="53"/>
      <c r="X405" s="53"/>
      <c r="Y405" s="53">
        <f t="shared" si="58"/>
        <v>1192.0999999999999</v>
      </c>
      <c r="Z405" s="53">
        <f t="shared" si="59"/>
        <v>1192.0999999999999</v>
      </c>
    </row>
    <row r="406" spans="1:26" ht="33.75" x14ac:dyDescent="0.2">
      <c r="A406" s="62" t="s">
        <v>124</v>
      </c>
      <c r="B406" s="63">
        <v>136</v>
      </c>
      <c r="C406" s="64" t="s">
        <v>7</v>
      </c>
      <c r="D406" s="65" t="s">
        <v>7</v>
      </c>
      <c r="E406" s="66" t="s">
        <v>7</v>
      </c>
      <c r="F406" s="65" t="s">
        <v>7</v>
      </c>
      <c r="G406" s="67" t="s">
        <v>7</v>
      </c>
      <c r="H406" s="68" t="s">
        <v>7</v>
      </c>
      <c r="I406" s="69">
        <f>I407+I422+I447</f>
        <v>9768.5</v>
      </c>
      <c r="J406" s="69">
        <f>J407+J422+J447</f>
        <v>9768.5</v>
      </c>
      <c r="K406" s="69">
        <f>K407+K422+K447</f>
        <v>238.8</v>
      </c>
      <c r="L406" s="69">
        <f>L407+L422+L447</f>
        <v>238.4</v>
      </c>
      <c r="M406" s="69">
        <f t="shared" si="66"/>
        <v>10007.299999999999</v>
      </c>
      <c r="N406" s="70">
        <f t="shared" si="67"/>
        <v>10006.9</v>
      </c>
      <c r="O406" s="52"/>
      <c r="P406" s="52"/>
      <c r="Q406" s="41">
        <f t="shared" si="64"/>
        <v>10007.299999999999</v>
      </c>
      <c r="R406" s="70">
        <f t="shared" si="74"/>
        <v>10006.9</v>
      </c>
      <c r="S406" s="41">
        <f>S407+S422</f>
        <v>0</v>
      </c>
      <c r="T406" s="70">
        <f>T407+T422</f>
        <v>0</v>
      </c>
      <c r="U406" s="41">
        <f t="shared" si="63"/>
        <v>10007.299999999999</v>
      </c>
      <c r="V406" s="70">
        <f t="shared" si="63"/>
        <v>10006.9</v>
      </c>
      <c r="W406" s="41"/>
      <c r="X406" s="70"/>
      <c r="Y406" s="41">
        <f t="shared" si="58"/>
        <v>10007.299999999999</v>
      </c>
      <c r="Z406" s="70">
        <f t="shared" si="59"/>
        <v>10006.9</v>
      </c>
    </row>
    <row r="407" spans="1:26" x14ac:dyDescent="0.2">
      <c r="A407" s="43" t="s">
        <v>27</v>
      </c>
      <c r="B407" s="44">
        <v>136</v>
      </c>
      <c r="C407" s="45">
        <v>100</v>
      </c>
      <c r="D407" s="46" t="s">
        <v>7</v>
      </c>
      <c r="E407" s="47" t="s">
        <v>7</v>
      </c>
      <c r="F407" s="46" t="s">
        <v>7</v>
      </c>
      <c r="G407" s="48" t="s">
        <v>7</v>
      </c>
      <c r="H407" s="49" t="s">
        <v>7</v>
      </c>
      <c r="I407" s="50">
        <f>I408+I413</f>
        <v>863.4</v>
      </c>
      <c r="J407" s="50">
        <f>J408+J413</f>
        <v>863.4</v>
      </c>
      <c r="K407" s="50"/>
      <c r="L407" s="50"/>
      <c r="M407" s="50">
        <f t="shared" si="66"/>
        <v>863.4</v>
      </c>
      <c r="N407" s="51">
        <f t="shared" si="67"/>
        <v>863.4</v>
      </c>
      <c r="O407" s="52"/>
      <c r="P407" s="52"/>
      <c r="Q407" s="53">
        <f t="shared" si="64"/>
        <v>863.4</v>
      </c>
      <c r="R407" s="51">
        <f t="shared" si="74"/>
        <v>863.4</v>
      </c>
      <c r="S407" s="52"/>
      <c r="T407" s="52"/>
      <c r="U407" s="53">
        <f t="shared" si="63"/>
        <v>863.4</v>
      </c>
      <c r="V407" s="53">
        <f t="shared" si="63"/>
        <v>863.4</v>
      </c>
      <c r="W407" s="53"/>
      <c r="X407" s="53"/>
      <c r="Y407" s="53">
        <f t="shared" si="58"/>
        <v>863.4</v>
      </c>
      <c r="Z407" s="53">
        <f t="shared" si="59"/>
        <v>863.4</v>
      </c>
    </row>
    <row r="408" spans="1:26" ht="33.75" x14ac:dyDescent="0.2">
      <c r="A408" s="43" t="s">
        <v>92</v>
      </c>
      <c r="B408" s="44">
        <v>136</v>
      </c>
      <c r="C408" s="45">
        <v>104</v>
      </c>
      <c r="D408" s="46" t="s">
        <v>7</v>
      </c>
      <c r="E408" s="47" t="s">
        <v>7</v>
      </c>
      <c r="F408" s="46" t="s">
        <v>7</v>
      </c>
      <c r="G408" s="48" t="s">
        <v>7</v>
      </c>
      <c r="H408" s="49" t="s">
        <v>7</v>
      </c>
      <c r="I408" s="50">
        <f t="shared" ref="I408:J411" si="75">I409</f>
        <v>25</v>
      </c>
      <c r="J408" s="50">
        <f t="shared" si="75"/>
        <v>25</v>
      </c>
      <c r="K408" s="50"/>
      <c r="L408" s="50"/>
      <c r="M408" s="50">
        <f t="shared" si="66"/>
        <v>25</v>
      </c>
      <c r="N408" s="51">
        <f t="shared" si="67"/>
        <v>25</v>
      </c>
      <c r="O408" s="52"/>
      <c r="P408" s="52"/>
      <c r="Q408" s="53">
        <f t="shared" si="64"/>
        <v>25</v>
      </c>
      <c r="R408" s="51">
        <f t="shared" si="74"/>
        <v>25</v>
      </c>
      <c r="S408" s="52"/>
      <c r="T408" s="52"/>
      <c r="U408" s="53">
        <f t="shared" si="63"/>
        <v>25</v>
      </c>
      <c r="V408" s="53">
        <f t="shared" si="63"/>
        <v>25</v>
      </c>
      <c r="W408" s="53"/>
      <c r="X408" s="53"/>
      <c r="Y408" s="53">
        <f t="shared" ref="Y408:Y471" si="76">U408+W408</f>
        <v>25</v>
      </c>
      <c r="Z408" s="53">
        <f t="shared" ref="Z408:Z471" si="77">V408+X408</f>
        <v>25</v>
      </c>
    </row>
    <row r="409" spans="1:26" ht="56.25" x14ac:dyDescent="0.2">
      <c r="A409" s="43" t="s">
        <v>112</v>
      </c>
      <c r="B409" s="44">
        <v>136</v>
      </c>
      <c r="C409" s="45">
        <v>104</v>
      </c>
      <c r="D409" s="46" t="s">
        <v>108</v>
      </c>
      <c r="E409" s="47" t="s">
        <v>3</v>
      </c>
      <c r="F409" s="46" t="s">
        <v>2</v>
      </c>
      <c r="G409" s="48" t="s">
        <v>9</v>
      </c>
      <c r="H409" s="49" t="s">
        <v>7</v>
      </c>
      <c r="I409" s="50">
        <f t="shared" si="75"/>
        <v>25</v>
      </c>
      <c r="J409" s="50">
        <f t="shared" si="75"/>
        <v>25</v>
      </c>
      <c r="K409" s="50"/>
      <c r="L409" s="50"/>
      <c r="M409" s="50">
        <f t="shared" si="66"/>
        <v>25</v>
      </c>
      <c r="N409" s="51">
        <f t="shared" si="67"/>
        <v>25</v>
      </c>
      <c r="O409" s="52"/>
      <c r="P409" s="52"/>
      <c r="Q409" s="53">
        <f t="shared" si="64"/>
        <v>25</v>
      </c>
      <c r="R409" s="51">
        <f t="shared" si="74"/>
        <v>25</v>
      </c>
      <c r="S409" s="52"/>
      <c r="T409" s="52"/>
      <c r="U409" s="53">
        <f t="shared" si="63"/>
        <v>25</v>
      </c>
      <c r="V409" s="53">
        <f t="shared" si="63"/>
        <v>25</v>
      </c>
      <c r="W409" s="53"/>
      <c r="X409" s="53"/>
      <c r="Y409" s="53">
        <f t="shared" si="76"/>
        <v>25</v>
      </c>
      <c r="Z409" s="53">
        <f t="shared" si="77"/>
        <v>25</v>
      </c>
    </row>
    <row r="410" spans="1:26" ht="22.5" x14ac:dyDescent="0.2">
      <c r="A410" s="43" t="s">
        <v>123</v>
      </c>
      <c r="B410" s="44">
        <v>136</v>
      </c>
      <c r="C410" s="45">
        <v>104</v>
      </c>
      <c r="D410" s="46" t="s">
        <v>108</v>
      </c>
      <c r="E410" s="47" t="s">
        <v>3</v>
      </c>
      <c r="F410" s="46" t="s">
        <v>2</v>
      </c>
      <c r="G410" s="48" t="s">
        <v>122</v>
      </c>
      <c r="H410" s="49" t="s">
        <v>7</v>
      </c>
      <c r="I410" s="50">
        <f t="shared" si="75"/>
        <v>25</v>
      </c>
      <c r="J410" s="50">
        <f t="shared" si="75"/>
        <v>25</v>
      </c>
      <c r="K410" s="50"/>
      <c r="L410" s="50"/>
      <c r="M410" s="50">
        <f t="shared" si="66"/>
        <v>25</v>
      </c>
      <c r="N410" s="51">
        <f t="shared" si="67"/>
        <v>25</v>
      </c>
      <c r="O410" s="52"/>
      <c r="P410" s="52"/>
      <c r="Q410" s="53">
        <f t="shared" si="64"/>
        <v>25</v>
      </c>
      <c r="R410" s="51">
        <f t="shared" si="74"/>
        <v>25</v>
      </c>
      <c r="S410" s="52"/>
      <c r="T410" s="52"/>
      <c r="U410" s="53">
        <f t="shared" si="63"/>
        <v>25</v>
      </c>
      <c r="V410" s="53">
        <f t="shared" si="63"/>
        <v>25</v>
      </c>
      <c r="W410" s="53"/>
      <c r="X410" s="53"/>
      <c r="Y410" s="53">
        <f t="shared" si="76"/>
        <v>25</v>
      </c>
      <c r="Z410" s="53">
        <f t="shared" si="77"/>
        <v>25</v>
      </c>
    </row>
    <row r="411" spans="1:26" ht="22.5" x14ac:dyDescent="0.2">
      <c r="A411" s="43" t="s">
        <v>14</v>
      </c>
      <c r="B411" s="44">
        <v>136</v>
      </c>
      <c r="C411" s="45">
        <v>104</v>
      </c>
      <c r="D411" s="46" t="s">
        <v>108</v>
      </c>
      <c r="E411" s="47" t="s">
        <v>3</v>
      </c>
      <c r="F411" s="46" t="s">
        <v>2</v>
      </c>
      <c r="G411" s="48" t="s">
        <v>122</v>
      </c>
      <c r="H411" s="49">
        <v>200</v>
      </c>
      <c r="I411" s="50">
        <f t="shared" si="75"/>
        <v>25</v>
      </c>
      <c r="J411" s="50">
        <f t="shared" si="75"/>
        <v>25</v>
      </c>
      <c r="K411" s="50"/>
      <c r="L411" s="50"/>
      <c r="M411" s="50">
        <f t="shared" si="66"/>
        <v>25</v>
      </c>
      <c r="N411" s="51">
        <f t="shared" si="67"/>
        <v>25</v>
      </c>
      <c r="O411" s="52"/>
      <c r="P411" s="52"/>
      <c r="Q411" s="53">
        <f t="shared" si="64"/>
        <v>25</v>
      </c>
      <c r="R411" s="51">
        <f t="shared" si="74"/>
        <v>25</v>
      </c>
      <c r="S411" s="52"/>
      <c r="T411" s="52"/>
      <c r="U411" s="53">
        <f t="shared" si="63"/>
        <v>25</v>
      </c>
      <c r="V411" s="53">
        <f t="shared" si="63"/>
        <v>25</v>
      </c>
      <c r="W411" s="53"/>
      <c r="X411" s="53"/>
      <c r="Y411" s="53">
        <f t="shared" si="76"/>
        <v>25</v>
      </c>
      <c r="Z411" s="53">
        <f t="shared" si="77"/>
        <v>25</v>
      </c>
    </row>
    <row r="412" spans="1:26" ht="22.5" x14ac:dyDescent="0.2">
      <c r="A412" s="43" t="s">
        <v>13</v>
      </c>
      <c r="B412" s="44">
        <v>136</v>
      </c>
      <c r="C412" s="45">
        <v>104</v>
      </c>
      <c r="D412" s="46" t="s">
        <v>108</v>
      </c>
      <c r="E412" s="47" t="s">
        <v>3</v>
      </c>
      <c r="F412" s="46" t="s">
        <v>2</v>
      </c>
      <c r="G412" s="48" t="s">
        <v>122</v>
      </c>
      <c r="H412" s="49">
        <v>240</v>
      </c>
      <c r="I412" s="50">
        <v>25</v>
      </c>
      <c r="J412" s="50">
        <v>25</v>
      </c>
      <c r="K412" s="50"/>
      <c r="L412" s="50"/>
      <c r="M412" s="50">
        <f t="shared" si="66"/>
        <v>25</v>
      </c>
      <c r="N412" s="51">
        <f t="shared" si="67"/>
        <v>25</v>
      </c>
      <c r="O412" s="52"/>
      <c r="P412" s="52"/>
      <c r="Q412" s="53">
        <f t="shared" si="64"/>
        <v>25</v>
      </c>
      <c r="R412" s="51">
        <f t="shared" si="74"/>
        <v>25</v>
      </c>
      <c r="S412" s="52"/>
      <c r="T412" s="52"/>
      <c r="U412" s="53">
        <f t="shared" si="63"/>
        <v>25</v>
      </c>
      <c r="V412" s="53">
        <f t="shared" si="63"/>
        <v>25</v>
      </c>
      <c r="W412" s="53"/>
      <c r="X412" s="53"/>
      <c r="Y412" s="53">
        <f t="shared" si="76"/>
        <v>25</v>
      </c>
      <c r="Z412" s="53">
        <f t="shared" si="77"/>
        <v>25</v>
      </c>
    </row>
    <row r="413" spans="1:26" x14ac:dyDescent="0.2">
      <c r="A413" s="43" t="s">
        <v>86</v>
      </c>
      <c r="B413" s="44">
        <v>136</v>
      </c>
      <c r="C413" s="45">
        <v>113</v>
      </c>
      <c r="D413" s="46" t="s">
        <v>7</v>
      </c>
      <c r="E413" s="47" t="s">
        <v>7</v>
      </c>
      <c r="F413" s="46" t="s">
        <v>7</v>
      </c>
      <c r="G413" s="48" t="s">
        <v>7</v>
      </c>
      <c r="H413" s="49" t="s">
        <v>7</v>
      </c>
      <c r="I413" s="50">
        <f>I414+I418</f>
        <v>838.4</v>
      </c>
      <c r="J413" s="50">
        <f>J414+J418</f>
        <v>838.4</v>
      </c>
      <c r="K413" s="50"/>
      <c r="L413" s="50"/>
      <c r="M413" s="50">
        <f t="shared" si="66"/>
        <v>838.4</v>
      </c>
      <c r="N413" s="51">
        <f t="shared" si="67"/>
        <v>838.4</v>
      </c>
      <c r="O413" s="52"/>
      <c r="P413" s="52"/>
      <c r="Q413" s="53">
        <f t="shared" si="64"/>
        <v>838.4</v>
      </c>
      <c r="R413" s="51">
        <f t="shared" si="74"/>
        <v>838.4</v>
      </c>
      <c r="S413" s="52"/>
      <c r="T413" s="52"/>
      <c r="U413" s="53">
        <f t="shared" si="63"/>
        <v>838.4</v>
      </c>
      <c r="V413" s="53">
        <f t="shared" si="63"/>
        <v>838.4</v>
      </c>
      <c r="W413" s="53"/>
      <c r="X413" s="53"/>
      <c r="Y413" s="53">
        <f t="shared" si="76"/>
        <v>838.4</v>
      </c>
      <c r="Z413" s="53">
        <f t="shared" si="77"/>
        <v>838.4</v>
      </c>
    </row>
    <row r="414" spans="1:26" ht="56.25" x14ac:dyDescent="0.2">
      <c r="A414" s="43" t="s">
        <v>301</v>
      </c>
      <c r="B414" s="44">
        <v>136</v>
      </c>
      <c r="C414" s="45">
        <v>113</v>
      </c>
      <c r="D414" s="46" t="s">
        <v>108</v>
      </c>
      <c r="E414" s="47" t="s">
        <v>3</v>
      </c>
      <c r="F414" s="46" t="s">
        <v>2</v>
      </c>
      <c r="G414" s="48" t="s">
        <v>9</v>
      </c>
      <c r="H414" s="49" t="s">
        <v>7</v>
      </c>
      <c r="I414" s="50">
        <f t="shared" ref="I414:J416" si="78">I415</f>
        <v>608</v>
      </c>
      <c r="J414" s="50">
        <f t="shared" si="78"/>
        <v>608</v>
      </c>
      <c r="K414" s="50"/>
      <c r="L414" s="50"/>
      <c r="M414" s="50">
        <f t="shared" si="66"/>
        <v>608</v>
      </c>
      <c r="N414" s="51">
        <f t="shared" si="67"/>
        <v>608</v>
      </c>
      <c r="O414" s="52"/>
      <c r="P414" s="52"/>
      <c r="Q414" s="53">
        <f t="shared" si="64"/>
        <v>608</v>
      </c>
      <c r="R414" s="51">
        <f t="shared" si="74"/>
        <v>608</v>
      </c>
      <c r="S414" s="52"/>
      <c r="T414" s="52"/>
      <c r="U414" s="53">
        <f t="shared" si="63"/>
        <v>608</v>
      </c>
      <c r="V414" s="53">
        <f t="shared" si="63"/>
        <v>608</v>
      </c>
      <c r="W414" s="53"/>
      <c r="X414" s="53"/>
      <c r="Y414" s="53">
        <f t="shared" si="76"/>
        <v>608</v>
      </c>
      <c r="Z414" s="53">
        <f t="shared" si="77"/>
        <v>608</v>
      </c>
    </row>
    <row r="415" spans="1:26" ht="33.75" x14ac:dyDescent="0.2">
      <c r="A415" s="43" t="s">
        <v>121</v>
      </c>
      <c r="B415" s="44">
        <v>136</v>
      </c>
      <c r="C415" s="45">
        <v>113</v>
      </c>
      <c r="D415" s="46" t="s">
        <v>108</v>
      </c>
      <c r="E415" s="47" t="s">
        <v>3</v>
      </c>
      <c r="F415" s="46" t="s">
        <v>2</v>
      </c>
      <c r="G415" s="48" t="s">
        <v>120</v>
      </c>
      <c r="H415" s="49" t="s">
        <v>7</v>
      </c>
      <c r="I415" s="50">
        <f t="shared" si="78"/>
        <v>608</v>
      </c>
      <c r="J415" s="50">
        <f t="shared" si="78"/>
        <v>608</v>
      </c>
      <c r="K415" s="50"/>
      <c r="L415" s="50"/>
      <c r="M415" s="50">
        <f t="shared" si="66"/>
        <v>608</v>
      </c>
      <c r="N415" s="51">
        <f t="shared" si="67"/>
        <v>608</v>
      </c>
      <c r="O415" s="52"/>
      <c r="P415" s="52"/>
      <c r="Q415" s="53">
        <f t="shared" si="64"/>
        <v>608</v>
      </c>
      <c r="R415" s="51">
        <f t="shared" si="74"/>
        <v>608</v>
      </c>
      <c r="S415" s="52"/>
      <c r="T415" s="52"/>
      <c r="U415" s="53">
        <f t="shared" si="63"/>
        <v>608</v>
      </c>
      <c r="V415" s="53">
        <f t="shared" si="63"/>
        <v>608</v>
      </c>
      <c r="W415" s="53"/>
      <c r="X415" s="53"/>
      <c r="Y415" s="53">
        <f t="shared" si="76"/>
        <v>608</v>
      </c>
      <c r="Z415" s="53">
        <f t="shared" si="77"/>
        <v>608</v>
      </c>
    </row>
    <row r="416" spans="1:26" x14ac:dyDescent="0.2">
      <c r="A416" s="43" t="s">
        <v>71</v>
      </c>
      <c r="B416" s="44">
        <v>136</v>
      </c>
      <c r="C416" s="45">
        <v>113</v>
      </c>
      <c r="D416" s="46" t="s">
        <v>108</v>
      </c>
      <c r="E416" s="47" t="s">
        <v>3</v>
      </c>
      <c r="F416" s="46" t="s">
        <v>2</v>
      </c>
      <c r="G416" s="48" t="s">
        <v>120</v>
      </c>
      <c r="H416" s="49">
        <v>800</v>
      </c>
      <c r="I416" s="50">
        <f t="shared" si="78"/>
        <v>608</v>
      </c>
      <c r="J416" s="50">
        <f t="shared" si="78"/>
        <v>608</v>
      </c>
      <c r="K416" s="50"/>
      <c r="L416" s="50"/>
      <c r="M416" s="50">
        <f t="shared" si="66"/>
        <v>608</v>
      </c>
      <c r="N416" s="51">
        <f t="shared" si="67"/>
        <v>608</v>
      </c>
      <c r="O416" s="52"/>
      <c r="P416" s="52"/>
      <c r="Q416" s="53">
        <f t="shared" si="64"/>
        <v>608</v>
      </c>
      <c r="R416" s="51">
        <f t="shared" si="74"/>
        <v>608</v>
      </c>
      <c r="S416" s="52"/>
      <c r="T416" s="52"/>
      <c r="U416" s="53">
        <f t="shared" si="63"/>
        <v>608</v>
      </c>
      <c r="V416" s="53">
        <f t="shared" si="63"/>
        <v>608</v>
      </c>
      <c r="W416" s="53"/>
      <c r="X416" s="53"/>
      <c r="Y416" s="53">
        <f t="shared" si="76"/>
        <v>608</v>
      </c>
      <c r="Z416" s="53">
        <f t="shared" si="77"/>
        <v>608</v>
      </c>
    </row>
    <row r="417" spans="1:26" ht="33.75" x14ac:dyDescent="0.2">
      <c r="A417" s="43" t="s">
        <v>109</v>
      </c>
      <c r="B417" s="44">
        <v>136</v>
      </c>
      <c r="C417" s="45">
        <v>113</v>
      </c>
      <c r="D417" s="46" t="s">
        <v>108</v>
      </c>
      <c r="E417" s="47" t="s">
        <v>3</v>
      </c>
      <c r="F417" s="46" t="s">
        <v>2</v>
      </c>
      <c r="G417" s="48" t="s">
        <v>120</v>
      </c>
      <c r="H417" s="49">
        <v>810</v>
      </c>
      <c r="I417" s="50">
        <v>608</v>
      </c>
      <c r="J417" s="50">
        <v>608</v>
      </c>
      <c r="K417" s="50"/>
      <c r="L417" s="50"/>
      <c r="M417" s="50">
        <f t="shared" si="66"/>
        <v>608</v>
      </c>
      <c r="N417" s="51">
        <f t="shared" si="67"/>
        <v>608</v>
      </c>
      <c r="O417" s="52"/>
      <c r="P417" s="52"/>
      <c r="Q417" s="53">
        <f t="shared" si="64"/>
        <v>608</v>
      </c>
      <c r="R417" s="51">
        <f t="shared" si="74"/>
        <v>608</v>
      </c>
      <c r="S417" s="52"/>
      <c r="T417" s="52"/>
      <c r="U417" s="53">
        <f t="shared" si="63"/>
        <v>608</v>
      </c>
      <c r="V417" s="53">
        <f t="shared" si="63"/>
        <v>608</v>
      </c>
      <c r="W417" s="53"/>
      <c r="X417" s="53"/>
      <c r="Y417" s="53">
        <f t="shared" si="76"/>
        <v>608</v>
      </c>
      <c r="Z417" s="53">
        <f t="shared" si="77"/>
        <v>608</v>
      </c>
    </row>
    <row r="418" spans="1:26" ht="45" x14ac:dyDescent="0.2">
      <c r="A418" s="43" t="s">
        <v>300</v>
      </c>
      <c r="B418" s="44">
        <v>136</v>
      </c>
      <c r="C418" s="45">
        <v>113</v>
      </c>
      <c r="D418" s="46" t="s">
        <v>34</v>
      </c>
      <c r="E418" s="47" t="s">
        <v>3</v>
      </c>
      <c r="F418" s="46" t="s">
        <v>2</v>
      </c>
      <c r="G418" s="48" t="s">
        <v>9</v>
      </c>
      <c r="H418" s="49" t="s">
        <v>7</v>
      </c>
      <c r="I418" s="50">
        <f t="shared" ref="I418:J420" si="79">I419</f>
        <v>230.4</v>
      </c>
      <c r="J418" s="50">
        <f t="shared" si="79"/>
        <v>230.4</v>
      </c>
      <c r="K418" s="50"/>
      <c r="L418" s="50"/>
      <c r="M418" s="50">
        <f t="shared" si="66"/>
        <v>230.4</v>
      </c>
      <c r="N418" s="51">
        <f t="shared" si="67"/>
        <v>230.4</v>
      </c>
      <c r="O418" s="52"/>
      <c r="P418" s="52"/>
      <c r="Q418" s="53">
        <f t="shared" si="64"/>
        <v>230.4</v>
      </c>
      <c r="R418" s="51">
        <f t="shared" si="74"/>
        <v>230.4</v>
      </c>
      <c r="S418" s="52"/>
      <c r="T418" s="52"/>
      <c r="U418" s="53">
        <f t="shared" ref="U418:V481" si="80">Q418+S418</f>
        <v>230.4</v>
      </c>
      <c r="V418" s="53">
        <f t="shared" si="80"/>
        <v>230.4</v>
      </c>
      <c r="W418" s="53"/>
      <c r="X418" s="53"/>
      <c r="Y418" s="53">
        <f t="shared" si="76"/>
        <v>230.4</v>
      </c>
      <c r="Z418" s="53">
        <f t="shared" si="77"/>
        <v>230.4</v>
      </c>
    </row>
    <row r="419" spans="1:26" ht="22.5" x14ac:dyDescent="0.2">
      <c r="A419" s="43" t="s">
        <v>81</v>
      </c>
      <c r="B419" s="44">
        <v>136</v>
      </c>
      <c r="C419" s="45">
        <v>113</v>
      </c>
      <c r="D419" s="46" t="s">
        <v>34</v>
      </c>
      <c r="E419" s="47" t="s">
        <v>3</v>
      </c>
      <c r="F419" s="46" t="s">
        <v>2</v>
      </c>
      <c r="G419" s="48" t="s">
        <v>80</v>
      </c>
      <c r="H419" s="49" t="s">
        <v>7</v>
      </c>
      <c r="I419" s="50">
        <f t="shared" si="79"/>
        <v>230.4</v>
      </c>
      <c r="J419" s="50">
        <f t="shared" si="79"/>
        <v>230.4</v>
      </c>
      <c r="K419" s="50"/>
      <c r="L419" s="50"/>
      <c r="M419" s="50">
        <f t="shared" si="66"/>
        <v>230.4</v>
      </c>
      <c r="N419" s="51">
        <f t="shared" si="67"/>
        <v>230.4</v>
      </c>
      <c r="O419" s="52"/>
      <c r="P419" s="52"/>
      <c r="Q419" s="53">
        <f t="shared" si="64"/>
        <v>230.4</v>
      </c>
      <c r="R419" s="51">
        <f t="shared" si="74"/>
        <v>230.4</v>
      </c>
      <c r="S419" s="52"/>
      <c r="T419" s="52"/>
      <c r="U419" s="53">
        <f t="shared" si="80"/>
        <v>230.4</v>
      </c>
      <c r="V419" s="53">
        <f t="shared" si="80"/>
        <v>230.4</v>
      </c>
      <c r="W419" s="53"/>
      <c r="X419" s="53"/>
      <c r="Y419" s="53">
        <f t="shared" si="76"/>
        <v>230.4</v>
      </c>
      <c r="Z419" s="53">
        <f t="shared" si="77"/>
        <v>230.4</v>
      </c>
    </row>
    <row r="420" spans="1:26" ht="22.5" x14ac:dyDescent="0.2">
      <c r="A420" s="43" t="s">
        <v>14</v>
      </c>
      <c r="B420" s="44">
        <v>136</v>
      </c>
      <c r="C420" s="45">
        <v>113</v>
      </c>
      <c r="D420" s="46" t="s">
        <v>34</v>
      </c>
      <c r="E420" s="47" t="s">
        <v>3</v>
      </c>
      <c r="F420" s="46" t="s">
        <v>2</v>
      </c>
      <c r="G420" s="48" t="s">
        <v>80</v>
      </c>
      <c r="H420" s="49">
        <v>200</v>
      </c>
      <c r="I420" s="50">
        <f t="shared" si="79"/>
        <v>230.4</v>
      </c>
      <c r="J420" s="50">
        <f t="shared" si="79"/>
        <v>230.4</v>
      </c>
      <c r="K420" s="50"/>
      <c r="L420" s="50"/>
      <c r="M420" s="50">
        <f t="shared" si="66"/>
        <v>230.4</v>
      </c>
      <c r="N420" s="51">
        <f t="shared" si="67"/>
        <v>230.4</v>
      </c>
      <c r="O420" s="52"/>
      <c r="P420" s="52"/>
      <c r="Q420" s="53">
        <f t="shared" si="64"/>
        <v>230.4</v>
      </c>
      <c r="R420" s="51">
        <f t="shared" ref="R420:R483" si="81">N420+P420</f>
        <v>230.4</v>
      </c>
      <c r="S420" s="52"/>
      <c r="T420" s="52"/>
      <c r="U420" s="53">
        <f t="shared" si="80"/>
        <v>230.4</v>
      </c>
      <c r="V420" s="53">
        <f t="shared" si="80"/>
        <v>230.4</v>
      </c>
      <c r="W420" s="53"/>
      <c r="X420" s="53"/>
      <c r="Y420" s="53">
        <f t="shared" si="76"/>
        <v>230.4</v>
      </c>
      <c r="Z420" s="53">
        <f t="shared" si="77"/>
        <v>230.4</v>
      </c>
    </row>
    <row r="421" spans="1:26" ht="22.5" x14ac:dyDescent="0.2">
      <c r="A421" s="43" t="s">
        <v>13</v>
      </c>
      <c r="B421" s="44">
        <v>136</v>
      </c>
      <c r="C421" s="45">
        <v>113</v>
      </c>
      <c r="D421" s="46" t="s">
        <v>34</v>
      </c>
      <c r="E421" s="47" t="s">
        <v>3</v>
      </c>
      <c r="F421" s="46" t="s">
        <v>2</v>
      </c>
      <c r="G421" s="48" t="s">
        <v>80</v>
      </c>
      <c r="H421" s="49">
        <v>240</v>
      </c>
      <c r="I421" s="50">
        <v>230.4</v>
      </c>
      <c r="J421" s="50">
        <v>230.4</v>
      </c>
      <c r="K421" s="50"/>
      <c r="L421" s="50"/>
      <c r="M421" s="50">
        <f t="shared" si="66"/>
        <v>230.4</v>
      </c>
      <c r="N421" s="51">
        <f t="shared" si="67"/>
        <v>230.4</v>
      </c>
      <c r="O421" s="52"/>
      <c r="P421" s="52"/>
      <c r="Q421" s="53">
        <f t="shared" si="64"/>
        <v>230.4</v>
      </c>
      <c r="R421" s="51">
        <f t="shared" si="81"/>
        <v>230.4</v>
      </c>
      <c r="S421" s="52"/>
      <c r="T421" s="52"/>
      <c r="U421" s="53">
        <f t="shared" si="80"/>
        <v>230.4</v>
      </c>
      <c r="V421" s="53">
        <f t="shared" si="80"/>
        <v>230.4</v>
      </c>
      <c r="W421" s="53"/>
      <c r="X421" s="53"/>
      <c r="Y421" s="53">
        <f t="shared" si="76"/>
        <v>230.4</v>
      </c>
      <c r="Z421" s="53">
        <f t="shared" si="77"/>
        <v>230.4</v>
      </c>
    </row>
    <row r="422" spans="1:26" x14ac:dyDescent="0.2">
      <c r="A422" s="43" t="s">
        <v>119</v>
      </c>
      <c r="B422" s="44">
        <v>136</v>
      </c>
      <c r="C422" s="45">
        <v>400</v>
      </c>
      <c r="D422" s="46" t="s">
        <v>7</v>
      </c>
      <c r="E422" s="47" t="s">
        <v>7</v>
      </c>
      <c r="F422" s="46" t="s">
        <v>7</v>
      </c>
      <c r="G422" s="48" t="s">
        <v>7</v>
      </c>
      <c r="H422" s="49" t="s">
        <v>7</v>
      </c>
      <c r="I422" s="50">
        <f>I423+I431</f>
        <v>8281.1</v>
      </c>
      <c r="J422" s="50">
        <f>J423+J431</f>
        <v>8281.1</v>
      </c>
      <c r="K422" s="50">
        <f>K423+K431</f>
        <v>238.8</v>
      </c>
      <c r="L422" s="50">
        <f>L423+L431</f>
        <v>238.4</v>
      </c>
      <c r="M422" s="50">
        <f t="shared" si="66"/>
        <v>8519.9</v>
      </c>
      <c r="N422" s="51">
        <f t="shared" si="67"/>
        <v>8519.5</v>
      </c>
      <c r="O422" s="52"/>
      <c r="P422" s="52"/>
      <c r="Q422" s="53">
        <f t="shared" ref="Q422:Q441" si="82">M422+O422</f>
        <v>8519.9</v>
      </c>
      <c r="R422" s="51">
        <f t="shared" si="81"/>
        <v>8519.5</v>
      </c>
      <c r="S422" s="53">
        <f>S423+S431</f>
        <v>0</v>
      </c>
      <c r="T422" s="53">
        <f>S422</f>
        <v>0</v>
      </c>
      <c r="U422" s="53">
        <f t="shared" si="80"/>
        <v>8519.9</v>
      </c>
      <c r="V422" s="53">
        <f t="shared" si="80"/>
        <v>8519.5</v>
      </c>
      <c r="W422" s="53"/>
      <c r="X422" s="53"/>
      <c r="Y422" s="53">
        <f t="shared" si="76"/>
        <v>8519.9</v>
      </c>
      <c r="Z422" s="53">
        <f t="shared" si="77"/>
        <v>8519.5</v>
      </c>
    </row>
    <row r="423" spans="1:26" x14ac:dyDescent="0.2">
      <c r="A423" s="43" t="s">
        <v>118</v>
      </c>
      <c r="B423" s="44">
        <v>136</v>
      </c>
      <c r="C423" s="45">
        <v>405</v>
      </c>
      <c r="D423" s="46" t="s">
        <v>7</v>
      </c>
      <c r="E423" s="47" t="s">
        <v>7</v>
      </c>
      <c r="F423" s="46" t="s">
        <v>7</v>
      </c>
      <c r="G423" s="48" t="s">
        <v>7</v>
      </c>
      <c r="H423" s="49" t="s">
        <v>7</v>
      </c>
      <c r="I423" s="50">
        <f>I424</f>
        <v>328.7</v>
      </c>
      <c r="J423" s="50">
        <f>J424</f>
        <v>328.7</v>
      </c>
      <c r="K423" s="50"/>
      <c r="L423" s="50"/>
      <c r="M423" s="50">
        <f t="shared" si="66"/>
        <v>328.7</v>
      </c>
      <c r="N423" s="51">
        <f t="shared" si="67"/>
        <v>328.7</v>
      </c>
      <c r="O423" s="52"/>
      <c r="P423" s="52"/>
      <c r="Q423" s="53">
        <f t="shared" si="82"/>
        <v>328.7</v>
      </c>
      <c r="R423" s="51">
        <f t="shared" si="81"/>
        <v>328.7</v>
      </c>
      <c r="S423" s="52"/>
      <c r="T423" s="52"/>
      <c r="U423" s="53">
        <f t="shared" si="80"/>
        <v>328.7</v>
      </c>
      <c r="V423" s="53">
        <f t="shared" si="80"/>
        <v>328.7</v>
      </c>
      <c r="W423" s="53"/>
      <c r="X423" s="53"/>
      <c r="Y423" s="53">
        <f t="shared" si="76"/>
        <v>328.7</v>
      </c>
      <c r="Z423" s="53">
        <f t="shared" si="77"/>
        <v>328.7</v>
      </c>
    </row>
    <row r="424" spans="1:26" ht="56.25" x14ac:dyDescent="0.2">
      <c r="A424" s="43" t="s">
        <v>301</v>
      </c>
      <c r="B424" s="44">
        <v>136</v>
      </c>
      <c r="C424" s="45">
        <v>405</v>
      </c>
      <c r="D424" s="46" t="s">
        <v>108</v>
      </c>
      <c r="E424" s="47" t="s">
        <v>3</v>
      </c>
      <c r="F424" s="46" t="s">
        <v>2</v>
      </c>
      <c r="G424" s="48" t="s">
        <v>9</v>
      </c>
      <c r="H424" s="49" t="s">
        <v>7</v>
      </c>
      <c r="I424" s="50">
        <f>I425+I428</f>
        <v>328.7</v>
      </c>
      <c r="J424" s="50">
        <f>J425+J428</f>
        <v>328.7</v>
      </c>
      <c r="K424" s="50"/>
      <c r="L424" s="50"/>
      <c r="M424" s="50">
        <f t="shared" si="66"/>
        <v>328.7</v>
      </c>
      <c r="N424" s="51">
        <f t="shared" si="67"/>
        <v>328.7</v>
      </c>
      <c r="O424" s="52"/>
      <c r="P424" s="52"/>
      <c r="Q424" s="53">
        <f t="shared" si="82"/>
        <v>328.7</v>
      </c>
      <c r="R424" s="51">
        <f t="shared" si="81"/>
        <v>328.7</v>
      </c>
      <c r="S424" s="52"/>
      <c r="T424" s="52"/>
      <c r="U424" s="53">
        <f t="shared" si="80"/>
        <v>328.7</v>
      </c>
      <c r="V424" s="53">
        <f t="shared" si="80"/>
        <v>328.7</v>
      </c>
      <c r="W424" s="53"/>
      <c r="X424" s="53"/>
      <c r="Y424" s="53">
        <f t="shared" si="76"/>
        <v>328.7</v>
      </c>
      <c r="Z424" s="53">
        <f t="shared" si="77"/>
        <v>328.7</v>
      </c>
    </row>
    <row r="425" spans="1:26" ht="22.5" x14ac:dyDescent="0.2">
      <c r="A425" s="43" t="s">
        <v>117</v>
      </c>
      <c r="B425" s="44">
        <v>136</v>
      </c>
      <c r="C425" s="45">
        <v>405</v>
      </c>
      <c r="D425" s="46" t="s">
        <v>108</v>
      </c>
      <c r="E425" s="47" t="s">
        <v>3</v>
      </c>
      <c r="F425" s="46" t="s">
        <v>2</v>
      </c>
      <c r="G425" s="48" t="s">
        <v>116</v>
      </c>
      <c r="H425" s="49" t="s">
        <v>7</v>
      </c>
      <c r="I425" s="50">
        <f>I426</f>
        <v>313</v>
      </c>
      <c r="J425" s="50">
        <f>J426</f>
        <v>313</v>
      </c>
      <c r="K425" s="50"/>
      <c r="L425" s="50"/>
      <c r="M425" s="50">
        <f t="shared" si="66"/>
        <v>313</v>
      </c>
      <c r="N425" s="51">
        <f t="shared" si="67"/>
        <v>313</v>
      </c>
      <c r="O425" s="52"/>
      <c r="P425" s="52"/>
      <c r="Q425" s="53">
        <f t="shared" si="82"/>
        <v>313</v>
      </c>
      <c r="R425" s="51">
        <f t="shared" si="81"/>
        <v>313</v>
      </c>
      <c r="S425" s="52"/>
      <c r="T425" s="52"/>
      <c r="U425" s="53">
        <f t="shared" si="80"/>
        <v>313</v>
      </c>
      <c r="V425" s="53">
        <f t="shared" si="80"/>
        <v>313</v>
      </c>
      <c r="W425" s="53"/>
      <c r="X425" s="53"/>
      <c r="Y425" s="53">
        <f t="shared" si="76"/>
        <v>313</v>
      </c>
      <c r="Z425" s="53">
        <f t="shared" si="77"/>
        <v>313</v>
      </c>
    </row>
    <row r="426" spans="1:26" x14ac:dyDescent="0.2">
      <c r="A426" s="43" t="s">
        <v>71</v>
      </c>
      <c r="B426" s="44">
        <v>136</v>
      </c>
      <c r="C426" s="45">
        <v>405</v>
      </c>
      <c r="D426" s="46" t="s">
        <v>108</v>
      </c>
      <c r="E426" s="47" t="s">
        <v>3</v>
      </c>
      <c r="F426" s="46" t="s">
        <v>2</v>
      </c>
      <c r="G426" s="48" t="s">
        <v>116</v>
      </c>
      <c r="H426" s="49">
        <v>800</v>
      </c>
      <c r="I426" s="50">
        <f>I427</f>
        <v>313</v>
      </c>
      <c r="J426" s="50">
        <f>J427</f>
        <v>313</v>
      </c>
      <c r="K426" s="50"/>
      <c r="L426" s="50"/>
      <c r="M426" s="50">
        <f t="shared" si="66"/>
        <v>313</v>
      </c>
      <c r="N426" s="51">
        <f t="shared" si="67"/>
        <v>313</v>
      </c>
      <c r="O426" s="52"/>
      <c r="P426" s="52"/>
      <c r="Q426" s="53">
        <f t="shared" si="82"/>
        <v>313</v>
      </c>
      <c r="R426" s="51">
        <f t="shared" si="81"/>
        <v>313</v>
      </c>
      <c r="S426" s="52"/>
      <c r="T426" s="52"/>
      <c r="U426" s="53">
        <f t="shared" si="80"/>
        <v>313</v>
      </c>
      <c r="V426" s="53">
        <f t="shared" si="80"/>
        <v>313</v>
      </c>
      <c r="W426" s="53"/>
      <c r="X426" s="53"/>
      <c r="Y426" s="53">
        <f t="shared" si="76"/>
        <v>313</v>
      </c>
      <c r="Z426" s="53">
        <f t="shared" si="77"/>
        <v>313</v>
      </c>
    </row>
    <row r="427" spans="1:26" ht="33.75" x14ac:dyDescent="0.2">
      <c r="A427" s="43" t="s">
        <v>109</v>
      </c>
      <c r="B427" s="44">
        <v>136</v>
      </c>
      <c r="C427" s="45">
        <v>405</v>
      </c>
      <c r="D427" s="46" t="s">
        <v>108</v>
      </c>
      <c r="E427" s="47" t="s">
        <v>3</v>
      </c>
      <c r="F427" s="46" t="s">
        <v>2</v>
      </c>
      <c r="G427" s="48" t="s">
        <v>116</v>
      </c>
      <c r="H427" s="49">
        <v>810</v>
      </c>
      <c r="I427" s="50">
        <v>313</v>
      </c>
      <c r="J427" s="50">
        <v>313</v>
      </c>
      <c r="K427" s="50"/>
      <c r="L427" s="50"/>
      <c r="M427" s="50">
        <f t="shared" si="66"/>
        <v>313</v>
      </c>
      <c r="N427" s="51">
        <f t="shared" si="67"/>
        <v>313</v>
      </c>
      <c r="O427" s="52"/>
      <c r="P427" s="52"/>
      <c r="Q427" s="53">
        <f t="shared" si="82"/>
        <v>313</v>
      </c>
      <c r="R427" s="51">
        <f t="shared" si="81"/>
        <v>313</v>
      </c>
      <c r="S427" s="52"/>
      <c r="T427" s="52"/>
      <c r="U427" s="53">
        <f t="shared" si="80"/>
        <v>313</v>
      </c>
      <c r="V427" s="53">
        <f t="shared" si="80"/>
        <v>313</v>
      </c>
      <c r="W427" s="53"/>
      <c r="X427" s="53"/>
      <c r="Y427" s="53">
        <f t="shared" si="76"/>
        <v>313</v>
      </c>
      <c r="Z427" s="53">
        <f t="shared" si="77"/>
        <v>313</v>
      </c>
    </row>
    <row r="428" spans="1:26" x14ac:dyDescent="0.2">
      <c r="A428" s="43" t="s">
        <v>115</v>
      </c>
      <c r="B428" s="44">
        <v>136</v>
      </c>
      <c r="C428" s="45">
        <v>405</v>
      </c>
      <c r="D428" s="46" t="s">
        <v>108</v>
      </c>
      <c r="E428" s="47" t="s">
        <v>3</v>
      </c>
      <c r="F428" s="46" t="s">
        <v>2</v>
      </c>
      <c r="G428" s="48" t="s">
        <v>114</v>
      </c>
      <c r="H428" s="49" t="s">
        <v>7</v>
      </c>
      <c r="I428" s="50">
        <f>I429</f>
        <v>15.7</v>
      </c>
      <c r="J428" s="50">
        <f>J429</f>
        <v>15.7</v>
      </c>
      <c r="K428" s="50"/>
      <c r="L428" s="50"/>
      <c r="M428" s="50">
        <f t="shared" si="66"/>
        <v>15.7</v>
      </c>
      <c r="N428" s="51">
        <f t="shared" si="67"/>
        <v>15.7</v>
      </c>
      <c r="O428" s="52"/>
      <c r="P428" s="52"/>
      <c r="Q428" s="53">
        <f t="shared" si="82"/>
        <v>15.7</v>
      </c>
      <c r="R428" s="51">
        <f t="shared" si="81"/>
        <v>15.7</v>
      </c>
      <c r="S428" s="52"/>
      <c r="T428" s="52"/>
      <c r="U428" s="53">
        <f t="shared" si="80"/>
        <v>15.7</v>
      </c>
      <c r="V428" s="53">
        <f t="shared" si="80"/>
        <v>15.7</v>
      </c>
      <c r="W428" s="53"/>
      <c r="X428" s="53"/>
      <c r="Y428" s="53">
        <f t="shared" si="76"/>
        <v>15.7</v>
      </c>
      <c r="Z428" s="53">
        <f t="shared" si="77"/>
        <v>15.7</v>
      </c>
    </row>
    <row r="429" spans="1:26" ht="22.5" x14ac:dyDescent="0.2">
      <c r="A429" s="43" t="s">
        <v>14</v>
      </c>
      <c r="B429" s="44">
        <v>136</v>
      </c>
      <c r="C429" s="45">
        <v>405</v>
      </c>
      <c r="D429" s="46" t="s">
        <v>108</v>
      </c>
      <c r="E429" s="47" t="s">
        <v>3</v>
      </c>
      <c r="F429" s="46" t="s">
        <v>2</v>
      </c>
      <c r="G429" s="48" t="s">
        <v>114</v>
      </c>
      <c r="H429" s="49">
        <v>200</v>
      </c>
      <c r="I429" s="50">
        <f>I430</f>
        <v>15.7</v>
      </c>
      <c r="J429" s="50">
        <f>J430</f>
        <v>15.7</v>
      </c>
      <c r="K429" s="50"/>
      <c r="L429" s="50"/>
      <c r="M429" s="50">
        <f t="shared" si="66"/>
        <v>15.7</v>
      </c>
      <c r="N429" s="51">
        <f t="shared" si="67"/>
        <v>15.7</v>
      </c>
      <c r="O429" s="52"/>
      <c r="P429" s="52"/>
      <c r="Q429" s="53">
        <f t="shared" si="82"/>
        <v>15.7</v>
      </c>
      <c r="R429" s="51">
        <f t="shared" si="81"/>
        <v>15.7</v>
      </c>
      <c r="S429" s="52"/>
      <c r="T429" s="52"/>
      <c r="U429" s="53">
        <f t="shared" si="80"/>
        <v>15.7</v>
      </c>
      <c r="V429" s="53">
        <f t="shared" si="80"/>
        <v>15.7</v>
      </c>
      <c r="W429" s="53"/>
      <c r="X429" s="53"/>
      <c r="Y429" s="53">
        <f t="shared" si="76"/>
        <v>15.7</v>
      </c>
      <c r="Z429" s="53">
        <f t="shared" si="77"/>
        <v>15.7</v>
      </c>
    </row>
    <row r="430" spans="1:26" ht="22.5" x14ac:dyDescent="0.2">
      <c r="A430" s="43" t="s">
        <v>13</v>
      </c>
      <c r="B430" s="44">
        <v>136</v>
      </c>
      <c r="C430" s="45">
        <v>405</v>
      </c>
      <c r="D430" s="46" t="s">
        <v>108</v>
      </c>
      <c r="E430" s="47" t="s">
        <v>3</v>
      </c>
      <c r="F430" s="46" t="s">
        <v>2</v>
      </c>
      <c r="G430" s="48" t="s">
        <v>114</v>
      </c>
      <c r="H430" s="49">
        <v>240</v>
      </c>
      <c r="I430" s="50">
        <v>15.7</v>
      </c>
      <c r="J430" s="50">
        <v>15.7</v>
      </c>
      <c r="K430" s="50"/>
      <c r="L430" s="50"/>
      <c r="M430" s="50">
        <f t="shared" si="66"/>
        <v>15.7</v>
      </c>
      <c r="N430" s="51">
        <f t="shared" si="67"/>
        <v>15.7</v>
      </c>
      <c r="O430" s="52"/>
      <c r="P430" s="52"/>
      <c r="Q430" s="53">
        <f t="shared" si="82"/>
        <v>15.7</v>
      </c>
      <c r="R430" s="51">
        <f t="shared" si="81"/>
        <v>15.7</v>
      </c>
      <c r="S430" s="52"/>
      <c r="T430" s="52"/>
      <c r="U430" s="53">
        <f t="shared" si="80"/>
        <v>15.7</v>
      </c>
      <c r="V430" s="53">
        <f t="shared" si="80"/>
        <v>15.7</v>
      </c>
      <c r="W430" s="53"/>
      <c r="X430" s="53"/>
      <c r="Y430" s="53">
        <f t="shared" si="76"/>
        <v>15.7</v>
      </c>
      <c r="Z430" s="53">
        <f t="shared" si="77"/>
        <v>15.7</v>
      </c>
    </row>
    <row r="431" spans="1:26" x14ac:dyDescent="0.2">
      <c r="A431" s="43" t="s">
        <v>113</v>
      </c>
      <c r="B431" s="44">
        <v>136</v>
      </c>
      <c r="C431" s="45">
        <v>412</v>
      </c>
      <c r="D431" s="46" t="s">
        <v>7</v>
      </c>
      <c r="E431" s="47" t="s">
        <v>7</v>
      </c>
      <c r="F431" s="46" t="s">
        <v>7</v>
      </c>
      <c r="G431" s="48" t="s">
        <v>7</v>
      </c>
      <c r="H431" s="49" t="s">
        <v>7</v>
      </c>
      <c r="I431" s="50">
        <f>I432</f>
        <v>7952.4</v>
      </c>
      <c r="J431" s="50">
        <f>J432</f>
        <v>7952.4</v>
      </c>
      <c r="K431" s="50">
        <f>K432</f>
        <v>238.8</v>
      </c>
      <c r="L431" s="50">
        <f>L432</f>
        <v>238.4</v>
      </c>
      <c r="M431" s="50">
        <f t="shared" ref="M431:M497" si="83">I431+K431</f>
        <v>8191.2</v>
      </c>
      <c r="N431" s="51">
        <f t="shared" ref="N431:N497" si="84">J431+L431</f>
        <v>8190.7999999999993</v>
      </c>
      <c r="O431" s="52"/>
      <c r="P431" s="52"/>
      <c r="Q431" s="53">
        <f t="shared" si="82"/>
        <v>8191.2</v>
      </c>
      <c r="R431" s="51">
        <f t="shared" si="81"/>
        <v>8190.7999999999993</v>
      </c>
      <c r="S431" s="53">
        <f>S432</f>
        <v>0</v>
      </c>
      <c r="T431" s="51">
        <f>T432</f>
        <v>0</v>
      </c>
      <c r="U431" s="53">
        <f t="shared" si="80"/>
        <v>8191.2</v>
      </c>
      <c r="V431" s="53">
        <f t="shared" si="80"/>
        <v>8190.7999999999993</v>
      </c>
      <c r="W431" s="53"/>
      <c r="X431" s="53"/>
      <c r="Y431" s="53">
        <f t="shared" si="76"/>
        <v>8191.2</v>
      </c>
      <c r="Z431" s="53">
        <f t="shared" si="77"/>
        <v>8190.7999999999993</v>
      </c>
    </row>
    <row r="432" spans="1:26" ht="56.25" x14ac:dyDescent="0.2">
      <c r="A432" s="43" t="s">
        <v>301</v>
      </c>
      <c r="B432" s="44">
        <v>136</v>
      </c>
      <c r="C432" s="45">
        <v>412</v>
      </c>
      <c r="D432" s="46" t="s">
        <v>108</v>
      </c>
      <c r="E432" s="47" t="s">
        <v>3</v>
      </c>
      <c r="F432" s="46" t="s">
        <v>2</v>
      </c>
      <c r="G432" s="48" t="s">
        <v>9</v>
      </c>
      <c r="H432" s="49" t="s">
        <v>7</v>
      </c>
      <c r="I432" s="50">
        <f>I436+I441+I444</f>
        <v>7952.4</v>
      </c>
      <c r="J432" s="50">
        <f>J436+J441+J444</f>
        <v>7952.4</v>
      </c>
      <c r="K432" s="50">
        <f t="shared" ref="K432:L434" si="85">K433</f>
        <v>238.8</v>
      </c>
      <c r="L432" s="50">
        <f t="shared" si="85"/>
        <v>238.4</v>
      </c>
      <c r="M432" s="50">
        <f t="shared" si="83"/>
        <v>8191.2</v>
      </c>
      <c r="N432" s="51">
        <f t="shared" si="84"/>
        <v>8190.7999999999993</v>
      </c>
      <c r="O432" s="52"/>
      <c r="P432" s="52"/>
      <c r="Q432" s="53">
        <f t="shared" si="82"/>
        <v>8191.2</v>
      </c>
      <c r="R432" s="51">
        <f t="shared" si="81"/>
        <v>8190.7999999999993</v>
      </c>
      <c r="S432" s="51">
        <f>S433+S444</f>
        <v>0</v>
      </c>
      <c r="T432" s="51">
        <f>T433+T444</f>
        <v>0</v>
      </c>
      <c r="U432" s="53">
        <f t="shared" si="80"/>
        <v>8191.2</v>
      </c>
      <c r="V432" s="53">
        <f t="shared" si="80"/>
        <v>8190.7999999999993</v>
      </c>
      <c r="W432" s="53"/>
      <c r="X432" s="53"/>
      <c r="Y432" s="53">
        <f t="shared" si="76"/>
        <v>8191.2</v>
      </c>
      <c r="Z432" s="53">
        <f t="shared" si="77"/>
        <v>8190.7999999999993</v>
      </c>
    </row>
    <row r="433" spans="1:26" ht="22.5" x14ac:dyDescent="0.2">
      <c r="A433" s="54" t="s">
        <v>331</v>
      </c>
      <c r="B433" s="55">
        <v>136</v>
      </c>
      <c r="C433" s="45">
        <v>412</v>
      </c>
      <c r="D433" s="56">
        <v>1</v>
      </c>
      <c r="E433" s="57">
        <v>0</v>
      </c>
      <c r="F433" s="56">
        <v>0</v>
      </c>
      <c r="G433" s="58">
        <v>78270</v>
      </c>
      <c r="H433" s="61"/>
      <c r="I433" s="50"/>
      <c r="J433" s="50"/>
      <c r="K433" s="50">
        <f t="shared" si="85"/>
        <v>238.8</v>
      </c>
      <c r="L433" s="50">
        <f t="shared" si="85"/>
        <v>238.4</v>
      </c>
      <c r="M433" s="50">
        <f t="shared" ref="M433:N435" si="86">K433</f>
        <v>238.8</v>
      </c>
      <c r="N433" s="51">
        <f t="shared" si="86"/>
        <v>238.4</v>
      </c>
      <c r="O433" s="52"/>
      <c r="P433" s="52"/>
      <c r="Q433" s="53">
        <f t="shared" si="82"/>
        <v>238.8</v>
      </c>
      <c r="R433" s="51">
        <f t="shared" si="81"/>
        <v>238.4</v>
      </c>
      <c r="S433" s="51"/>
      <c r="T433" s="51"/>
      <c r="U433" s="53">
        <f t="shared" si="80"/>
        <v>238.8</v>
      </c>
      <c r="V433" s="53">
        <f t="shared" si="80"/>
        <v>238.4</v>
      </c>
      <c r="W433" s="53"/>
      <c r="X433" s="53"/>
      <c r="Y433" s="53">
        <f t="shared" si="76"/>
        <v>238.8</v>
      </c>
      <c r="Z433" s="53">
        <f t="shared" si="77"/>
        <v>238.4</v>
      </c>
    </row>
    <row r="434" spans="1:26" x14ac:dyDescent="0.2">
      <c r="A434" s="43" t="s">
        <v>71</v>
      </c>
      <c r="B434" s="55">
        <v>136</v>
      </c>
      <c r="C434" s="45">
        <v>412</v>
      </c>
      <c r="D434" s="56">
        <v>1</v>
      </c>
      <c r="E434" s="57">
        <v>0</v>
      </c>
      <c r="F434" s="56">
        <v>0</v>
      </c>
      <c r="G434" s="58">
        <v>78270</v>
      </c>
      <c r="H434" s="61">
        <v>800</v>
      </c>
      <c r="I434" s="50"/>
      <c r="J434" s="50"/>
      <c r="K434" s="50">
        <f t="shared" si="85"/>
        <v>238.8</v>
      </c>
      <c r="L434" s="50">
        <f t="shared" si="85"/>
        <v>238.4</v>
      </c>
      <c r="M434" s="50">
        <f t="shared" si="86"/>
        <v>238.8</v>
      </c>
      <c r="N434" s="51">
        <f t="shared" si="86"/>
        <v>238.4</v>
      </c>
      <c r="O434" s="52"/>
      <c r="P434" s="52"/>
      <c r="Q434" s="53">
        <f t="shared" si="82"/>
        <v>238.8</v>
      </c>
      <c r="R434" s="51">
        <f t="shared" si="81"/>
        <v>238.4</v>
      </c>
      <c r="S434" s="51"/>
      <c r="T434" s="51"/>
      <c r="U434" s="53">
        <f t="shared" si="80"/>
        <v>238.8</v>
      </c>
      <c r="V434" s="53">
        <f t="shared" si="80"/>
        <v>238.4</v>
      </c>
      <c r="W434" s="53"/>
      <c r="X434" s="53"/>
      <c r="Y434" s="53">
        <f t="shared" si="76"/>
        <v>238.8</v>
      </c>
      <c r="Z434" s="53">
        <f t="shared" si="77"/>
        <v>238.4</v>
      </c>
    </row>
    <row r="435" spans="1:26" ht="33.75" x14ac:dyDescent="0.2">
      <c r="A435" s="43" t="s">
        <v>109</v>
      </c>
      <c r="B435" s="55">
        <v>136</v>
      </c>
      <c r="C435" s="45">
        <v>412</v>
      </c>
      <c r="D435" s="56">
        <v>1</v>
      </c>
      <c r="E435" s="57">
        <v>0</v>
      </c>
      <c r="F435" s="56">
        <v>0</v>
      </c>
      <c r="G435" s="58">
        <v>78270</v>
      </c>
      <c r="H435" s="61">
        <v>810</v>
      </c>
      <c r="I435" s="50"/>
      <c r="J435" s="50"/>
      <c r="K435" s="50">
        <v>238.8</v>
      </c>
      <c r="L435" s="50">
        <v>238.4</v>
      </c>
      <c r="M435" s="50">
        <f t="shared" si="86"/>
        <v>238.8</v>
      </c>
      <c r="N435" s="51">
        <f t="shared" si="86"/>
        <v>238.4</v>
      </c>
      <c r="O435" s="52"/>
      <c r="P435" s="52"/>
      <c r="Q435" s="53">
        <f t="shared" si="82"/>
        <v>238.8</v>
      </c>
      <c r="R435" s="51">
        <f t="shared" si="81"/>
        <v>238.4</v>
      </c>
      <c r="S435" s="51"/>
      <c r="T435" s="51"/>
      <c r="U435" s="53">
        <f t="shared" si="80"/>
        <v>238.8</v>
      </c>
      <c r="V435" s="53">
        <f t="shared" si="80"/>
        <v>238.4</v>
      </c>
      <c r="W435" s="53"/>
      <c r="X435" s="53"/>
      <c r="Y435" s="53">
        <f t="shared" si="76"/>
        <v>238.8</v>
      </c>
      <c r="Z435" s="53">
        <f t="shared" si="77"/>
        <v>238.4</v>
      </c>
    </row>
    <row r="436" spans="1:26" ht="22.5" x14ac:dyDescent="0.2">
      <c r="A436" s="43" t="s">
        <v>15</v>
      </c>
      <c r="B436" s="44">
        <v>136</v>
      </c>
      <c r="C436" s="45">
        <v>412</v>
      </c>
      <c r="D436" s="46" t="s">
        <v>108</v>
      </c>
      <c r="E436" s="47" t="s">
        <v>3</v>
      </c>
      <c r="F436" s="46" t="s">
        <v>2</v>
      </c>
      <c r="G436" s="48" t="s">
        <v>11</v>
      </c>
      <c r="H436" s="49" t="s">
        <v>7</v>
      </c>
      <c r="I436" s="50">
        <f>I437+I439</f>
        <v>7776</v>
      </c>
      <c r="J436" s="50">
        <f>J437+J439</f>
        <v>7776</v>
      </c>
      <c r="K436" s="50"/>
      <c r="L436" s="50"/>
      <c r="M436" s="50">
        <f t="shared" si="83"/>
        <v>7776</v>
      </c>
      <c r="N436" s="51">
        <f t="shared" si="84"/>
        <v>7776</v>
      </c>
      <c r="O436" s="52"/>
      <c r="P436" s="52"/>
      <c r="Q436" s="53">
        <f t="shared" si="82"/>
        <v>7776</v>
      </c>
      <c r="R436" s="51">
        <f t="shared" si="81"/>
        <v>7776</v>
      </c>
      <c r="S436" s="52"/>
      <c r="T436" s="52"/>
      <c r="U436" s="53">
        <f t="shared" si="80"/>
        <v>7776</v>
      </c>
      <c r="V436" s="53">
        <f t="shared" si="80"/>
        <v>7776</v>
      </c>
      <c r="W436" s="53"/>
      <c r="X436" s="53"/>
      <c r="Y436" s="53">
        <f t="shared" si="76"/>
        <v>7776</v>
      </c>
      <c r="Z436" s="53">
        <f t="shared" si="77"/>
        <v>7776</v>
      </c>
    </row>
    <row r="437" spans="1:26" ht="45" x14ac:dyDescent="0.2">
      <c r="A437" s="43" t="s">
        <v>6</v>
      </c>
      <c r="B437" s="44">
        <v>136</v>
      </c>
      <c r="C437" s="45">
        <v>412</v>
      </c>
      <c r="D437" s="46" t="s">
        <v>108</v>
      </c>
      <c r="E437" s="47" t="s">
        <v>3</v>
      </c>
      <c r="F437" s="46" t="s">
        <v>2</v>
      </c>
      <c r="G437" s="48" t="s">
        <v>11</v>
      </c>
      <c r="H437" s="49">
        <v>100</v>
      </c>
      <c r="I437" s="50">
        <f>I438</f>
        <v>7305.9</v>
      </c>
      <c r="J437" s="50">
        <f>J438</f>
        <v>7305.9</v>
      </c>
      <c r="K437" s="50"/>
      <c r="L437" s="50"/>
      <c r="M437" s="50">
        <f t="shared" si="83"/>
        <v>7305.9</v>
      </c>
      <c r="N437" s="51">
        <f t="shared" si="84"/>
        <v>7305.9</v>
      </c>
      <c r="O437" s="52"/>
      <c r="P437" s="52"/>
      <c r="Q437" s="53">
        <f t="shared" si="82"/>
        <v>7305.9</v>
      </c>
      <c r="R437" s="51">
        <f t="shared" si="81"/>
        <v>7305.9</v>
      </c>
      <c r="S437" s="52"/>
      <c r="T437" s="52"/>
      <c r="U437" s="53">
        <f t="shared" si="80"/>
        <v>7305.9</v>
      </c>
      <c r="V437" s="53">
        <f t="shared" si="80"/>
        <v>7305.9</v>
      </c>
      <c r="W437" s="53"/>
      <c r="X437" s="53"/>
      <c r="Y437" s="53">
        <f t="shared" si="76"/>
        <v>7305.9</v>
      </c>
      <c r="Z437" s="53">
        <f t="shared" si="77"/>
        <v>7305.9</v>
      </c>
    </row>
    <row r="438" spans="1:26" ht="22.5" x14ac:dyDescent="0.2">
      <c r="A438" s="43" t="s">
        <v>5</v>
      </c>
      <c r="B438" s="44">
        <v>136</v>
      </c>
      <c r="C438" s="45">
        <v>412</v>
      </c>
      <c r="D438" s="46" t="s">
        <v>108</v>
      </c>
      <c r="E438" s="47" t="s">
        <v>3</v>
      </c>
      <c r="F438" s="46" t="s">
        <v>2</v>
      </c>
      <c r="G438" s="48" t="s">
        <v>11</v>
      </c>
      <c r="H438" s="49">
        <v>120</v>
      </c>
      <c r="I438" s="50">
        <v>7305.9</v>
      </c>
      <c r="J438" s="50">
        <v>7305.9</v>
      </c>
      <c r="K438" s="50"/>
      <c r="L438" s="50"/>
      <c r="M438" s="50">
        <f t="shared" si="83"/>
        <v>7305.9</v>
      </c>
      <c r="N438" s="51">
        <f t="shared" si="84"/>
        <v>7305.9</v>
      </c>
      <c r="O438" s="52"/>
      <c r="P438" s="52"/>
      <c r="Q438" s="53">
        <f t="shared" si="82"/>
        <v>7305.9</v>
      </c>
      <c r="R438" s="51">
        <f t="shared" si="81"/>
        <v>7305.9</v>
      </c>
      <c r="S438" s="52"/>
      <c r="T438" s="52"/>
      <c r="U438" s="53">
        <f t="shared" si="80"/>
        <v>7305.9</v>
      </c>
      <c r="V438" s="53">
        <f t="shared" si="80"/>
        <v>7305.9</v>
      </c>
      <c r="W438" s="53"/>
      <c r="X438" s="53"/>
      <c r="Y438" s="53">
        <f t="shared" si="76"/>
        <v>7305.9</v>
      </c>
      <c r="Z438" s="53">
        <f t="shared" si="77"/>
        <v>7305.9</v>
      </c>
    </row>
    <row r="439" spans="1:26" ht="22.5" x14ac:dyDescent="0.2">
      <c r="A439" s="43" t="s">
        <v>14</v>
      </c>
      <c r="B439" s="44">
        <v>136</v>
      </c>
      <c r="C439" s="45">
        <v>412</v>
      </c>
      <c r="D439" s="46" t="s">
        <v>108</v>
      </c>
      <c r="E439" s="47" t="s">
        <v>3</v>
      </c>
      <c r="F439" s="46" t="s">
        <v>2</v>
      </c>
      <c r="G439" s="48" t="s">
        <v>11</v>
      </c>
      <c r="H439" s="49">
        <v>200</v>
      </c>
      <c r="I439" s="50">
        <f>I440</f>
        <v>470.1</v>
      </c>
      <c r="J439" s="50">
        <f>J440</f>
        <v>470.1</v>
      </c>
      <c r="K439" s="50"/>
      <c r="L439" s="50"/>
      <c r="M439" s="50">
        <f t="shared" si="83"/>
        <v>470.1</v>
      </c>
      <c r="N439" s="51">
        <f t="shared" si="84"/>
        <v>470.1</v>
      </c>
      <c r="O439" s="52"/>
      <c r="P439" s="52"/>
      <c r="Q439" s="53">
        <f t="shared" si="82"/>
        <v>470.1</v>
      </c>
      <c r="R439" s="51">
        <f t="shared" si="81"/>
        <v>470.1</v>
      </c>
      <c r="S439" s="52"/>
      <c r="T439" s="52"/>
      <c r="U439" s="53">
        <f t="shared" si="80"/>
        <v>470.1</v>
      </c>
      <c r="V439" s="53">
        <f t="shared" si="80"/>
        <v>470.1</v>
      </c>
      <c r="W439" s="53"/>
      <c r="X439" s="53"/>
      <c r="Y439" s="53">
        <f t="shared" si="76"/>
        <v>470.1</v>
      </c>
      <c r="Z439" s="53">
        <f t="shared" si="77"/>
        <v>470.1</v>
      </c>
    </row>
    <row r="440" spans="1:26" ht="22.5" x14ac:dyDescent="0.2">
      <c r="A440" s="43" t="s">
        <v>13</v>
      </c>
      <c r="B440" s="44">
        <v>136</v>
      </c>
      <c r="C440" s="45">
        <v>412</v>
      </c>
      <c r="D440" s="46" t="s">
        <v>108</v>
      </c>
      <c r="E440" s="47" t="s">
        <v>3</v>
      </c>
      <c r="F440" s="46" t="s">
        <v>2</v>
      </c>
      <c r="G440" s="48" t="s">
        <v>11</v>
      </c>
      <c r="H440" s="49">
        <v>240</v>
      </c>
      <c r="I440" s="50">
        <f>437.1+33</f>
        <v>470.1</v>
      </c>
      <c r="J440" s="50">
        <f>437.1+33</f>
        <v>470.1</v>
      </c>
      <c r="K440" s="50"/>
      <c r="L440" s="50"/>
      <c r="M440" s="50">
        <f t="shared" si="83"/>
        <v>470.1</v>
      </c>
      <c r="N440" s="51">
        <f t="shared" si="84"/>
        <v>470.1</v>
      </c>
      <c r="O440" s="52"/>
      <c r="P440" s="52"/>
      <c r="Q440" s="53">
        <f t="shared" si="82"/>
        <v>470.1</v>
      </c>
      <c r="R440" s="51">
        <f t="shared" si="81"/>
        <v>470.1</v>
      </c>
      <c r="S440" s="52"/>
      <c r="T440" s="52"/>
      <c r="U440" s="53">
        <f t="shared" si="80"/>
        <v>470.1</v>
      </c>
      <c r="V440" s="53">
        <f t="shared" si="80"/>
        <v>470.1</v>
      </c>
      <c r="W440" s="53"/>
      <c r="X440" s="53"/>
      <c r="Y440" s="53">
        <f t="shared" si="76"/>
        <v>470.1</v>
      </c>
      <c r="Z440" s="53">
        <f t="shared" si="77"/>
        <v>470.1</v>
      </c>
    </row>
    <row r="441" spans="1:26" ht="22.5" x14ac:dyDescent="0.2">
      <c r="A441" s="43" t="s">
        <v>111</v>
      </c>
      <c r="B441" s="44">
        <v>136</v>
      </c>
      <c r="C441" s="45">
        <v>412</v>
      </c>
      <c r="D441" s="46" t="s">
        <v>108</v>
      </c>
      <c r="E441" s="47" t="s">
        <v>3</v>
      </c>
      <c r="F441" s="46" t="s">
        <v>2</v>
      </c>
      <c r="G441" s="48" t="s">
        <v>110</v>
      </c>
      <c r="H441" s="49" t="s">
        <v>7</v>
      </c>
      <c r="I441" s="50">
        <f>I442</f>
        <v>10.9</v>
      </c>
      <c r="J441" s="50">
        <f>J442</f>
        <v>10.9</v>
      </c>
      <c r="K441" s="50"/>
      <c r="L441" s="50"/>
      <c r="M441" s="50">
        <f t="shared" si="83"/>
        <v>10.9</v>
      </c>
      <c r="N441" s="51">
        <f t="shared" si="84"/>
        <v>10.9</v>
      </c>
      <c r="O441" s="52"/>
      <c r="P441" s="52"/>
      <c r="Q441" s="53">
        <f t="shared" si="82"/>
        <v>10.9</v>
      </c>
      <c r="R441" s="51">
        <f t="shared" si="81"/>
        <v>10.9</v>
      </c>
      <c r="S441" s="52"/>
      <c r="T441" s="52"/>
      <c r="U441" s="53">
        <f t="shared" si="80"/>
        <v>10.9</v>
      </c>
      <c r="V441" s="53">
        <f t="shared" si="80"/>
        <v>10.9</v>
      </c>
      <c r="W441" s="53"/>
      <c r="X441" s="53"/>
      <c r="Y441" s="53">
        <f t="shared" si="76"/>
        <v>10.9</v>
      </c>
      <c r="Z441" s="53">
        <f t="shared" si="77"/>
        <v>10.9</v>
      </c>
    </row>
    <row r="442" spans="1:26" x14ac:dyDescent="0.2">
      <c r="A442" s="43" t="s">
        <v>71</v>
      </c>
      <c r="B442" s="44">
        <v>136</v>
      </c>
      <c r="C442" s="45">
        <v>412</v>
      </c>
      <c r="D442" s="46" t="s">
        <v>108</v>
      </c>
      <c r="E442" s="47" t="s">
        <v>3</v>
      </c>
      <c r="F442" s="46" t="s">
        <v>2</v>
      </c>
      <c r="G442" s="48" t="s">
        <v>110</v>
      </c>
      <c r="H442" s="49">
        <v>800</v>
      </c>
      <c r="I442" s="50">
        <f>I443</f>
        <v>10.9</v>
      </c>
      <c r="J442" s="50">
        <f>J443</f>
        <v>10.9</v>
      </c>
      <c r="K442" s="50"/>
      <c r="L442" s="50"/>
      <c r="M442" s="50">
        <f t="shared" si="83"/>
        <v>10.9</v>
      </c>
      <c r="N442" s="51">
        <f t="shared" si="84"/>
        <v>10.9</v>
      </c>
      <c r="O442" s="52"/>
      <c r="P442" s="52"/>
      <c r="Q442" s="51">
        <f t="shared" ref="Q442:Q483" si="87">M442+O442</f>
        <v>10.9</v>
      </c>
      <c r="R442" s="51">
        <f t="shared" si="81"/>
        <v>10.9</v>
      </c>
      <c r="S442" s="52"/>
      <c r="T442" s="52"/>
      <c r="U442" s="53">
        <f t="shared" si="80"/>
        <v>10.9</v>
      </c>
      <c r="V442" s="53">
        <f t="shared" si="80"/>
        <v>10.9</v>
      </c>
      <c r="W442" s="53"/>
      <c r="X442" s="53"/>
      <c r="Y442" s="53">
        <f t="shared" si="76"/>
        <v>10.9</v>
      </c>
      <c r="Z442" s="53">
        <f t="shared" si="77"/>
        <v>10.9</v>
      </c>
    </row>
    <row r="443" spans="1:26" ht="33.75" x14ac:dyDescent="0.2">
      <c r="A443" s="43" t="s">
        <v>109</v>
      </c>
      <c r="B443" s="44">
        <v>136</v>
      </c>
      <c r="C443" s="45">
        <v>412</v>
      </c>
      <c r="D443" s="46" t="s">
        <v>108</v>
      </c>
      <c r="E443" s="47" t="s">
        <v>3</v>
      </c>
      <c r="F443" s="46" t="s">
        <v>2</v>
      </c>
      <c r="G443" s="48">
        <v>82320</v>
      </c>
      <c r="H443" s="49">
        <v>810</v>
      </c>
      <c r="I443" s="50">
        <v>10.9</v>
      </c>
      <c r="J443" s="50">
        <v>10.9</v>
      </c>
      <c r="K443" s="50"/>
      <c r="L443" s="50"/>
      <c r="M443" s="50">
        <f t="shared" si="83"/>
        <v>10.9</v>
      </c>
      <c r="N443" s="51">
        <f t="shared" si="84"/>
        <v>10.9</v>
      </c>
      <c r="O443" s="52"/>
      <c r="P443" s="52"/>
      <c r="Q443" s="51">
        <f t="shared" si="87"/>
        <v>10.9</v>
      </c>
      <c r="R443" s="51">
        <f t="shared" si="81"/>
        <v>10.9</v>
      </c>
      <c r="S443" s="52"/>
      <c r="T443" s="52"/>
      <c r="U443" s="53">
        <f t="shared" si="80"/>
        <v>10.9</v>
      </c>
      <c r="V443" s="53">
        <f t="shared" si="80"/>
        <v>10.9</v>
      </c>
      <c r="W443" s="53"/>
      <c r="X443" s="53"/>
      <c r="Y443" s="53">
        <f t="shared" si="76"/>
        <v>10.9</v>
      </c>
      <c r="Z443" s="53">
        <f t="shared" si="77"/>
        <v>10.9</v>
      </c>
    </row>
    <row r="444" spans="1:26" ht="33.75" x14ac:dyDescent="0.2">
      <c r="A444" s="43" t="s">
        <v>262</v>
      </c>
      <c r="B444" s="44">
        <v>136</v>
      </c>
      <c r="C444" s="45">
        <v>412</v>
      </c>
      <c r="D444" s="46" t="s">
        <v>108</v>
      </c>
      <c r="E444" s="47" t="s">
        <v>3</v>
      </c>
      <c r="F444" s="46" t="s">
        <v>2</v>
      </c>
      <c r="G444" s="48">
        <v>82330</v>
      </c>
      <c r="H444" s="49" t="s">
        <v>7</v>
      </c>
      <c r="I444" s="50">
        <f>I445</f>
        <v>165.5</v>
      </c>
      <c r="J444" s="50">
        <f>J445</f>
        <v>165.5</v>
      </c>
      <c r="K444" s="50"/>
      <c r="L444" s="50"/>
      <c r="M444" s="50">
        <f t="shared" si="83"/>
        <v>165.5</v>
      </c>
      <c r="N444" s="51">
        <f t="shared" si="84"/>
        <v>165.5</v>
      </c>
      <c r="O444" s="52"/>
      <c r="P444" s="52"/>
      <c r="Q444" s="51">
        <f t="shared" si="87"/>
        <v>165.5</v>
      </c>
      <c r="R444" s="51">
        <f t="shared" si="81"/>
        <v>165.5</v>
      </c>
      <c r="S444" s="51"/>
      <c r="T444" s="51"/>
      <c r="U444" s="53">
        <f t="shared" si="80"/>
        <v>165.5</v>
      </c>
      <c r="V444" s="53">
        <f t="shared" si="80"/>
        <v>165.5</v>
      </c>
      <c r="W444" s="53"/>
      <c r="X444" s="53"/>
      <c r="Y444" s="53">
        <f t="shared" si="76"/>
        <v>165.5</v>
      </c>
      <c r="Z444" s="53">
        <f t="shared" si="77"/>
        <v>165.5</v>
      </c>
    </row>
    <row r="445" spans="1:26" x14ac:dyDescent="0.2">
      <c r="A445" s="43" t="s">
        <v>71</v>
      </c>
      <c r="B445" s="44">
        <v>136</v>
      </c>
      <c r="C445" s="45">
        <v>412</v>
      </c>
      <c r="D445" s="46" t="s">
        <v>108</v>
      </c>
      <c r="E445" s="47" t="s">
        <v>3</v>
      </c>
      <c r="F445" s="46" t="s">
        <v>2</v>
      </c>
      <c r="G445" s="48">
        <v>82330</v>
      </c>
      <c r="H445" s="49">
        <v>800</v>
      </c>
      <c r="I445" s="50">
        <f>I446</f>
        <v>165.5</v>
      </c>
      <c r="J445" s="50">
        <f>J446</f>
        <v>165.5</v>
      </c>
      <c r="K445" s="50"/>
      <c r="L445" s="50"/>
      <c r="M445" s="50">
        <f t="shared" si="83"/>
        <v>165.5</v>
      </c>
      <c r="N445" s="51">
        <f t="shared" si="84"/>
        <v>165.5</v>
      </c>
      <c r="O445" s="52"/>
      <c r="P445" s="52"/>
      <c r="Q445" s="51">
        <f t="shared" si="87"/>
        <v>165.5</v>
      </c>
      <c r="R445" s="51">
        <f t="shared" si="81"/>
        <v>165.5</v>
      </c>
      <c r="S445" s="51"/>
      <c r="T445" s="51"/>
      <c r="U445" s="53">
        <f t="shared" si="80"/>
        <v>165.5</v>
      </c>
      <c r="V445" s="53">
        <f t="shared" si="80"/>
        <v>165.5</v>
      </c>
      <c r="W445" s="53"/>
      <c r="X445" s="53"/>
      <c r="Y445" s="53">
        <f t="shared" si="76"/>
        <v>165.5</v>
      </c>
      <c r="Z445" s="53">
        <f t="shared" si="77"/>
        <v>165.5</v>
      </c>
    </row>
    <row r="446" spans="1:26" ht="33.75" x14ac:dyDescent="0.2">
      <c r="A446" s="43" t="s">
        <v>109</v>
      </c>
      <c r="B446" s="44">
        <v>136</v>
      </c>
      <c r="C446" s="45">
        <v>412</v>
      </c>
      <c r="D446" s="46" t="s">
        <v>108</v>
      </c>
      <c r="E446" s="47" t="s">
        <v>3</v>
      </c>
      <c r="F446" s="46" t="s">
        <v>2</v>
      </c>
      <c r="G446" s="48">
        <v>82330</v>
      </c>
      <c r="H446" s="49">
        <v>810</v>
      </c>
      <c r="I446" s="50">
        <v>165.5</v>
      </c>
      <c r="J446" s="50">
        <v>165.5</v>
      </c>
      <c r="K446" s="50"/>
      <c r="L446" s="50"/>
      <c r="M446" s="50">
        <f t="shared" si="83"/>
        <v>165.5</v>
      </c>
      <c r="N446" s="51">
        <f t="shared" si="84"/>
        <v>165.5</v>
      </c>
      <c r="O446" s="52"/>
      <c r="P446" s="52"/>
      <c r="Q446" s="51">
        <f t="shared" si="87"/>
        <v>165.5</v>
      </c>
      <c r="R446" s="51">
        <f t="shared" si="81"/>
        <v>165.5</v>
      </c>
      <c r="S446" s="51"/>
      <c r="T446" s="51"/>
      <c r="U446" s="53">
        <f t="shared" si="80"/>
        <v>165.5</v>
      </c>
      <c r="V446" s="53">
        <f t="shared" si="80"/>
        <v>165.5</v>
      </c>
      <c r="W446" s="53"/>
      <c r="X446" s="53"/>
      <c r="Y446" s="53">
        <f t="shared" si="76"/>
        <v>165.5</v>
      </c>
      <c r="Z446" s="53">
        <f t="shared" si="77"/>
        <v>165.5</v>
      </c>
    </row>
    <row r="447" spans="1:26" x14ac:dyDescent="0.2">
      <c r="A447" s="43" t="s">
        <v>51</v>
      </c>
      <c r="B447" s="44">
        <v>136</v>
      </c>
      <c r="C447" s="45">
        <v>1000</v>
      </c>
      <c r="D447" s="46" t="s">
        <v>7</v>
      </c>
      <c r="E447" s="47" t="s">
        <v>7</v>
      </c>
      <c r="F447" s="46" t="s">
        <v>7</v>
      </c>
      <c r="G447" s="48" t="s">
        <v>7</v>
      </c>
      <c r="H447" s="49" t="s">
        <v>7</v>
      </c>
      <c r="I447" s="50">
        <f t="shared" ref="I447:J451" si="88">I448</f>
        <v>624</v>
      </c>
      <c r="J447" s="50">
        <f t="shared" si="88"/>
        <v>624</v>
      </c>
      <c r="K447" s="50"/>
      <c r="L447" s="50"/>
      <c r="M447" s="50">
        <f t="shared" si="83"/>
        <v>624</v>
      </c>
      <c r="N447" s="51">
        <f t="shared" si="84"/>
        <v>624</v>
      </c>
      <c r="O447" s="52"/>
      <c r="P447" s="52"/>
      <c r="Q447" s="51">
        <f t="shared" si="87"/>
        <v>624</v>
      </c>
      <c r="R447" s="51">
        <f t="shared" si="81"/>
        <v>624</v>
      </c>
      <c r="S447" s="52"/>
      <c r="T447" s="52"/>
      <c r="U447" s="53">
        <f t="shared" si="80"/>
        <v>624</v>
      </c>
      <c r="V447" s="53">
        <f t="shared" si="80"/>
        <v>624</v>
      </c>
      <c r="W447" s="53"/>
      <c r="X447" s="53"/>
      <c r="Y447" s="53">
        <f t="shared" si="76"/>
        <v>624</v>
      </c>
      <c r="Z447" s="53">
        <f t="shared" si="77"/>
        <v>624</v>
      </c>
    </row>
    <row r="448" spans="1:26" x14ac:dyDescent="0.2">
      <c r="A448" s="43" t="s">
        <v>47</v>
      </c>
      <c r="B448" s="44">
        <v>136</v>
      </c>
      <c r="C448" s="45">
        <v>1003</v>
      </c>
      <c r="D448" s="46" t="s">
        <v>7</v>
      </c>
      <c r="E448" s="47" t="s">
        <v>7</v>
      </c>
      <c r="F448" s="46" t="s">
        <v>7</v>
      </c>
      <c r="G448" s="48" t="s">
        <v>7</v>
      </c>
      <c r="H448" s="49" t="s">
        <v>7</v>
      </c>
      <c r="I448" s="50">
        <f t="shared" si="88"/>
        <v>624</v>
      </c>
      <c r="J448" s="50">
        <f t="shared" si="88"/>
        <v>624</v>
      </c>
      <c r="K448" s="50"/>
      <c r="L448" s="50"/>
      <c r="M448" s="50">
        <f t="shared" si="83"/>
        <v>624</v>
      </c>
      <c r="N448" s="51">
        <f t="shared" si="84"/>
        <v>624</v>
      </c>
      <c r="O448" s="52"/>
      <c r="P448" s="52"/>
      <c r="Q448" s="51">
        <f t="shared" si="87"/>
        <v>624</v>
      </c>
      <c r="R448" s="51">
        <f t="shared" si="81"/>
        <v>624</v>
      </c>
      <c r="S448" s="52"/>
      <c r="T448" s="52"/>
      <c r="U448" s="53">
        <f t="shared" si="80"/>
        <v>624</v>
      </c>
      <c r="V448" s="53">
        <f t="shared" si="80"/>
        <v>624</v>
      </c>
      <c r="W448" s="53"/>
      <c r="X448" s="53"/>
      <c r="Y448" s="53">
        <f t="shared" si="76"/>
        <v>624</v>
      </c>
      <c r="Z448" s="53">
        <f t="shared" si="77"/>
        <v>624</v>
      </c>
    </row>
    <row r="449" spans="1:26" ht="45" x14ac:dyDescent="0.2">
      <c r="A449" s="43" t="s">
        <v>303</v>
      </c>
      <c r="B449" s="44">
        <v>136</v>
      </c>
      <c r="C449" s="45">
        <v>1003</v>
      </c>
      <c r="D449" s="46" t="s">
        <v>107</v>
      </c>
      <c r="E449" s="47" t="s">
        <v>3</v>
      </c>
      <c r="F449" s="46" t="s">
        <v>2</v>
      </c>
      <c r="G449" s="48" t="s">
        <v>9</v>
      </c>
      <c r="H449" s="49" t="s">
        <v>7</v>
      </c>
      <c r="I449" s="50">
        <f t="shared" si="88"/>
        <v>624</v>
      </c>
      <c r="J449" s="50">
        <f t="shared" si="88"/>
        <v>624</v>
      </c>
      <c r="K449" s="50"/>
      <c r="L449" s="50"/>
      <c r="M449" s="50">
        <f t="shared" si="83"/>
        <v>624</v>
      </c>
      <c r="N449" s="51">
        <f t="shared" si="84"/>
        <v>624</v>
      </c>
      <c r="O449" s="52"/>
      <c r="P449" s="52"/>
      <c r="Q449" s="51">
        <f t="shared" si="87"/>
        <v>624</v>
      </c>
      <c r="R449" s="51">
        <f t="shared" si="81"/>
        <v>624</v>
      </c>
      <c r="S449" s="52"/>
      <c r="T449" s="52"/>
      <c r="U449" s="53">
        <f t="shared" si="80"/>
        <v>624</v>
      </c>
      <c r="V449" s="53">
        <f t="shared" si="80"/>
        <v>624</v>
      </c>
      <c r="W449" s="53"/>
      <c r="X449" s="53"/>
      <c r="Y449" s="53">
        <f t="shared" si="76"/>
        <v>624</v>
      </c>
      <c r="Z449" s="53">
        <f t="shared" si="77"/>
        <v>624</v>
      </c>
    </row>
    <row r="450" spans="1:26" x14ac:dyDescent="0.2">
      <c r="A450" s="54" t="s">
        <v>360</v>
      </c>
      <c r="B450" s="44">
        <v>136</v>
      </c>
      <c r="C450" s="45">
        <v>1003</v>
      </c>
      <c r="D450" s="46" t="s">
        <v>107</v>
      </c>
      <c r="E450" s="47" t="s">
        <v>3</v>
      </c>
      <c r="F450" s="46" t="s">
        <v>2</v>
      </c>
      <c r="G450" s="48" t="s">
        <v>312</v>
      </c>
      <c r="H450" s="49" t="s">
        <v>7</v>
      </c>
      <c r="I450" s="50">
        <f t="shared" si="88"/>
        <v>624</v>
      </c>
      <c r="J450" s="50">
        <f t="shared" si="88"/>
        <v>624</v>
      </c>
      <c r="K450" s="50"/>
      <c r="L450" s="50"/>
      <c r="M450" s="50">
        <f t="shared" si="83"/>
        <v>624</v>
      </c>
      <c r="N450" s="51">
        <f t="shared" si="84"/>
        <v>624</v>
      </c>
      <c r="O450" s="52"/>
      <c r="P450" s="52"/>
      <c r="Q450" s="51">
        <f t="shared" si="87"/>
        <v>624</v>
      </c>
      <c r="R450" s="51">
        <f t="shared" si="81"/>
        <v>624</v>
      </c>
      <c r="S450" s="52"/>
      <c r="T450" s="52"/>
      <c r="U450" s="53">
        <f t="shared" si="80"/>
        <v>624</v>
      </c>
      <c r="V450" s="53">
        <f t="shared" si="80"/>
        <v>624</v>
      </c>
      <c r="W450" s="53"/>
      <c r="X450" s="53"/>
      <c r="Y450" s="53">
        <f t="shared" si="76"/>
        <v>624</v>
      </c>
      <c r="Z450" s="53">
        <f t="shared" si="77"/>
        <v>624</v>
      </c>
    </row>
    <row r="451" spans="1:26" x14ac:dyDescent="0.2">
      <c r="A451" s="43" t="s">
        <v>38</v>
      </c>
      <c r="B451" s="44">
        <v>136</v>
      </c>
      <c r="C451" s="45">
        <v>1003</v>
      </c>
      <c r="D451" s="46" t="s">
        <v>107</v>
      </c>
      <c r="E451" s="47" t="s">
        <v>3</v>
      </c>
      <c r="F451" s="46" t="s">
        <v>2</v>
      </c>
      <c r="G451" s="48" t="s">
        <v>312</v>
      </c>
      <c r="H451" s="49">
        <v>300</v>
      </c>
      <c r="I451" s="50">
        <f t="shared" si="88"/>
        <v>624</v>
      </c>
      <c r="J451" s="50">
        <f t="shared" si="88"/>
        <v>624</v>
      </c>
      <c r="K451" s="50"/>
      <c r="L451" s="50"/>
      <c r="M451" s="50">
        <f t="shared" si="83"/>
        <v>624</v>
      </c>
      <c r="N451" s="51">
        <f t="shared" si="84"/>
        <v>624</v>
      </c>
      <c r="O451" s="52"/>
      <c r="P451" s="52"/>
      <c r="Q451" s="51">
        <f t="shared" si="87"/>
        <v>624</v>
      </c>
      <c r="R451" s="51">
        <f t="shared" si="81"/>
        <v>624</v>
      </c>
      <c r="S451" s="52"/>
      <c r="T451" s="52"/>
      <c r="U451" s="53">
        <f t="shared" si="80"/>
        <v>624</v>
      </c>
      <c r="V451" s="53">
        <f t="shared" si="80"/>
        <v>624</v>
      </c>
      <c r="W451" s="53"/>
      <c r="X451" s="53"/>
      <c r="Y451" s="53">
        <f t="shared" si="76"/>
        <v>624</v>
      </c>
      <c r="Z451" s="53">
        <f t="shared" si="77"/>
        <v>624</v>
      </c>
    </row>
    <row r="452" spans="1:26" ht="22.5" x14ac:dyDescent="0.2">
      <c r="A452" s="43" t="s">
        <v>36</v>
      </c>
      <c r="B452" s="44">
        <v>136</v>
      </c>
      <c r="C452" s="45">
        <v>1003</v>
      </c>
      <c r="D452" s="46" t="s">
        <v>107</v>
      </c>
      <c r="E452" s="47" t="s">
        <v>3</v>
      </c>
      <c r="F452" s="46" t="s">
        <v>2</v>
      </c>
      <c r="G452" s="48" t="s">
        <v>312</v>
      </c>
      <c r="H452" s="49">
        <v>320</v>
      </c>
      <c r="I452" s="50">
        <v>624</v>
      </c>
      <c r="J452" s="50">
        <v>624</v>
      </c>
      <c r="K452" s="50"/>
      <c r="L452" s="50"/>
      <c r="M452" s="50">
        <f t="shared" si="83"/>
        <v>624</v>
      </c>
      <c r="N452" s="51">
        <f t="shared" si="84"/>
        <v>624</v>
      </c>
      <c r="O452" s="52"/>
      <c r="P452" s="52"/>
      <c r="Q452" s="51">
        <f t="shared" si="87"/>
        <v>624</v>
      </c>
      <c r="R452" s="51">
        <f t="shared" si="81"/>
        <v>624</v>
      </c>
      <c r="S452" s="52"/>
      <c r="T452" s="52"/>
      <c r="U452" s="53">
        <f t="shared" si="80"/>
        <v>624</v>
      </c>
      <c r="V452" s="53">
        <f t="shared" si="80"/>
        <v>624</v>
      </c>
      <c r="W452" s="53"/>
      <c r="X452" s="53"/>
      <c r="Y452" s="53">
        <f t="shared" si="76"/>
        <v>624</v>
      </c>
      <c r="Z452" s="53">
        <f t="shared" si="77"/>
        <v>624</v>
      </c>
    </row>
    <row r="453" spans="1:26" ht="33.75" x14ac:dyDescent="0.2">
      <c r="A453" s="62" t="s">
        <v>106</v>
      </c>
      <c r="B453" s="63">
        <v>162</v>
      </c>
      <c r="C453" s="64" t="s">
        <v>7</v>
      </c>
      <c r="D453" s="65" t="s">
        <v>7</v>
      </c>
      <c r="E453" s="66" t="s">
        <v>7</v>
      </c>
      <c r="F453" s="65" t="s">
        <v>7</v>
      </c>
      <c r="G453" s="67" t="s">
        <v>7</v>
      </c>
      <c r="H453" s="68" t="s">
        <v>7</v>
      </c>
      <c r="I453" s="69">
        <f>I454+I477</f>
        <v>13627.8</v>
      </c>
      <c r="J453" s="69">
        <f>J454+J477+J472</f>
        <v>13753.6</v>
      </c>
      <c r="K453" s="69"/>
      <c r="L453" s="69">
        <f>L454+L472</f>
        <v>-150</v>
      </c>
      <c r="M453" s="69">
        <f t="shared" si="83"/>
        <v>13627.8</v>
      </c>
      <c r="N453" s="70">
        <f t="shared" si="84"/>
        <v>13603.6</v>
      </c>
      <c r="O453" s="52"/>
      <c r="P453" s="52"/>
      <c r="Q453" s="70">
        <f t="shared" si="87"/>
        <v>13627.8</v>
      </c>
      <c r="R453" s="70">
        <f t="shared" si="81"/>
        <v>13603.6</v>
      </c>
      <c r="S453" s="52"/>
      <c r="T453" s="52"/>
      <c r="U453" s="53">
        <f t="shared" si="80"/>
        <v>13627.8</v>
      </c>
      <c r="V453" s="53">
        <f t="shared" si="80"/>
        <v>13603.6</v>
      </c>
      <c r="W453" s="53"/>
      <c r="X453" s="53"/>
      <c r="Y453" s="53">
        <f t="shared" si="76"/>
        <v>13627.8</v>
      </c>
      <c r="Z453" s="53">
        <f t="shared" si="77"/>
        <v>13603.6</v>
      </c>
    </row>
    <row r="454" spans="1:26" x14ac:dyDescent="0.2">
      <c r="A454" s="43" t="s">
        <v>27</v>
      </c>
      <c r="B454" s="44">
        <v>162</v>
      </c>
      <c r="C454" s="45">
        <v>100</v>
      </c>
      <c r="D454" s="46" t="s">
        <v>7</v>
      </c>
      <c r="E454" s="47" t="s">
        <v>7</v>
      </c>
      <c r="F454" s="46" t="s">
        <v>7</v>
      </c>
      <c r="G454" s="48" t="s">
        <v>7</v>
      </c>
      <c r="H454" s="49" t="s">
        <v>7</v>
      </c>
      <c r="I454" s="50">
        <f>I455</f>
        <v>10436.199999999999</v>
      </c>
      <c r="J454" s="50">
        <f>J455</f>
        <v>10412</v>
      </c>
      <c r="K454" s="50"/>
      <c r="L454" s="50"/>
      <c r="M454" s="50">
        <f t="shared" si="83"/>
        <v>10436.199999999999</v>
      </c>
      <c r="N454" s="51">
        <f t="shared" si="84"/>
        <v>10412</v>
      </c>
      <c r="O454" s="52"/>
      <c r="P454" s="52"/>
      <c r="Q454" s="51">
        <f t="shared" si="87"/>
        <v>10436.199999999999</v>
      </c>
      <c r="R454" s="51">
        <f t="shared" si="81"/>
        <v>10412</v>
      </c>
      <c r="S454" s="52"/>
      <c r="T454" s="52"/>
      <c r="U454" s="53">
        <f t="shared" si="80"/>
        <v>10436.199999999999</v>
      </c>
      <c r="V454" s="53">
        <f t="shared" si="80"/>
        <v>10412</v>
      </c>
      <c r="W454" s="53"/>
      <c r="X454" s="53"/>
      <c r="Y454" s="53">
        <f t="shared" si="76"/>
        <v>10436.199999999999</v>
      </c>
      <c r="Z454" s="53">
        <f t="shared" si="77"/>
        <v>10412</v>
      </c>
    </row>
    <row r="455" spans="1:26" x14ac:dyDescent="0.2">
      <c r="A455" s="43" t="s">
        <v>86</v>
      </c>
      <c r="B455" s="44">
        <v>162</v>
      </c>
      <c r="C455" s="45">
        <v>113</v>
      </c>
      <c r="D455" s="46" t="s">
        <v>7</v>
      </c>
      <c r="E455" s="47" t="s">
        <v>7</v>
      </c>
      <c r="F455" s="46" t="s">
        <v>7</v>
      </c>
      <c r="G455" s="48" t="s">
        <v>7</v>
      </c>
      <c r="H455" s="49" t="s">
        <v>7</v>
      </c>
      <c r="I455" s="50">
        <f>I456+I460</f>
        <v>10436.199999999999</v>
      </c>
      <c r="J455" s="50">
        <f>J456+J460</f>
        <v>10412</v>
      </c>
      <c r="K455" s="50"/>
      <c r="L455" s="50"/>
      <c r="M455" s="50">
        <f t="shared" si="83"/>
        <v>10436.199999999999</v>
      </c>
      <c r="N455" s="51">
        <f t="shared" si="84"/>
        <v>10412</v>
      </c>
      <c r="O455" s="52"/>
      <c r="P455" s="52"/>
      <c r="Q455" s="51">
        <f t="shared" si="87"/>
        <v>10436.199999999999</v>
      </c>
      <c r="R455" s="51">
        <f t="shared" si="81"/>
        <v>10412</v>
      </c>
      <c r="S455" s="52"/>
      <c r="T455" s="52"/>
      <c r="U455" s="53">
        <f t="shared" si="80"/>
        <v>10436.199999999999</v>
      </c>
      <c r="V455" s="53">
        <f t="shared" si="80"/>
        <v>10412</v>
      </c>
      <c r="W455" s="53"/>
      <c r="X455" s="53"/>
      <c r="Y455" s="53">
        <f t="shared" si="76"/>
        <v>10436.199999999999</v>
      </c>
      <c r="Z455" s="53">
        <f t="shared" si="77"/>
        <v>10412</v>
      </c>
    </row>
    <row r="456" spans="1:26" ht="45" x14ac:dyDescent="0.2">
      <c r="A456" s="43" t="s">
        <v>300</v>
      </c>
      <c r="B456" s="44">
        <v>162</v>
      </c>
      <c r="C456" s="45">
        <v>113</v>
      </c>
      <c r="D456" s="46" t="s">
        <v>34</v>
      </c>
      <c r="E456" s="47" t="s">
        <v>3</v>
      </c>
      <c r="F456" s="46" t="s">
        <v>2</v>
      </c>
      <c r="G456" s="48" t="s">
        <v>9</v>
      </c>
      <c r="H456" s="49" t="s">
        <v>7</v>
      </c>
      <c r="I456" s="50">
        <f t="shared" ref="I456:J458" si="89">I457</f>
        <v>332.9</v>
      </c>
      <c r="J456" s="50">
        <f t="shared" si="89"/>
        <v>308.7</v>
      </c>
      <c r="K456" s="50"/>
      <c r="L456" s="50"/>
      <c r="M456" s="50">
        <f t="shared" si="83"/>
        <v>332.9</v>
      </c>
      <c r="N456" s="51">
        <f t="shared" si="84"/>
        <v>308.7</v>
      </c>
      <c r="O456" s="52"/>
      <c r="P456" s="52"/>
      <c r="Q456" s="51">
        <f t="shared" si="87"/>
        <v>332.9</v>
      </c>
      <c r="R456" s="51">
        <f t="shared" si="81"/>
        <v>308.7</v>
      </c>
      <c r="S456" s="52"/>
      <c r="T456" s="52"/>
      <c r="U456" s="53">
        <f t="shared" si="80"/>
        <v>332.9</v>
      </c>
      <c r="V456" s="53">
        <f t="shared" si="80"/>
        <v>308.7</v>
      </c>
      <c r="W456" s="53"/>
      <c r="X456" s="53"/>
      <c r="Y456" s="53">
        <f t="shared" si="76"/>
        <v>332.9</v>
      </c>
      <c r="Z456" s="53">
        <f t="shared" si="77"/>
        <v>308.7</v>
      </c>
    </row>
    <row r="457" spans="1:26" ht="22.5" x14ac:dyDescent="0.2">
      <c r="A457" s="43" t="s">
        <v>81</v>
      </c>
      <c r="B457" s="44">
        <v>162</v>
      </c>
      <c r="C457" s="45">
        <v>113</v>
      </c>
      <c r="D457" s="46" t="s">
        <v>34</v>
      </c>
      <c r="E457" s="47" t="s">
        <v>3</v>
      </c>
      <c r="F457" s="46" t="s">
        <v>2</v>
      </c>
      <c r="G457" s="48" t="s">
        <v>80</v>
      </c>
      <c r="H457" s="49" t="s">
        <v>7</v>
      </c>
      <c r="I457" s="50">
        <f t="shared" si="89"/>
        <v>332.9</v>
      </c>
      <c r="J457" s="50">
        <f t="shared" si="89"/>
        <v>308.7</v>
      </c>
      <c r="K457" s="50"/>
      <c r="L457" s="50"/>
      <c r="M457" s="50">
        <f t="shared" si="83"/>
        <v>332.9</v>
      </c>
      <c r="N457" s="51">
        <f t="shared" si="84"/>
        <v>308.7</v>
      </c>
      <c r="O457" s="52"/>
      <c r="P457" s="52"/>
      <c r="Q457" s="51">
        <f t="shared" si="87"/>
        <v>332.9</v>
      </c>
      <c r="R457" s="51">
        <f t="shared" si="81"/>
        <v>308.7</v>
      </c>
      <c r="S457" s="52"/>
      <c r="T457" s="52"/>
      <c r="U457" s="53">
        <f t="shared" si="80"/>
        <v>332.9</v>
      </c>
      <c r="V457" s="53">
        <f t="shared" si="80"/>
        <v>308.7</v>
      </c>
      <c r="W457" s="53"/>
      <c r="X457" s="53"/>
      <c r="Y457" s="53">
        <f t="shared" si="76"/>
        <v>332.9</v>
      </c>
      <c r="Z457" s="53">
        <f t="shared" si="77"/>
        <v>308.7</v>
      </c>
    </row>
    <row r="458" spans="1:26" ht="22.5" x14ac:dyDescent="0.2">
      <c r="A458" s="43" t="s">
        <v>14</v>
      </c>
      <c r="B458" s="44">
        <v>162</v>
      </c>
      <c r="C458" s="45">
        <v>113</v>
      </c>
      <c r="D458" s="46" t="s">
        <v>34</v>
      </c>
      <c r="E458" s="47" t="s">
        <v>3</v>
      </c>
      <c r="F458" s="46" t="s">
        <v>2</v>
      </c>
      <c r="G458" s="48" t="s">
        <v>80</v>
      </c>
      <c r="H458" s="49">
        <v>200</v>
      </c>
      <c r="I458" s="50">
        <f t="shared" si="89"/>
        <v>332.9</v>
      </c>
      <c r="J458" s="50">
        <f t="shared" si="89"/>
        <v>308.7</v>
      </c>
      <c r="K458" s="50"/>
      <c r="L458" s="50"/>
      <c r="M458" s="50">
        <f t="shared" si="83"/>
        <v>332.9</v>
      </c>
      <c r="N458" s="51">
        <f t="shared" si="84"/>
        <v>308.7</v>
      </c>
      <c r="O458" s="52"/>
      <c r="P458" s="52"/>
      <c r="Q458" s="51">
        <f t="shared" si="87"/>
        <v>332.9</v>
      </c>
      <c r="R458" s="51">
        <f t="shared" si="81"/>
        <v>308.7</v>
      </c>
      <c r="S458" s="52"/>
      <c r="T458" s="52"/>
      <c r="U458" s="53">
        <f t="shared" si="80"/>
        <v>332.9</v>
      </c>
      <c r="V458" s="53">
        <f t="shared" si="80"/>
        <v>308.7</v>
      </c>
      <c r="W458" s="53"/>
      <c r="X458" s="53"/>
      <c r="Y458" s="53">
        <f t="shared" si="76"/>
        <v>332.9</v>
      </c>
      <c r="Z458" s="53">
        <f t="shared" si="77"/>
        <v>308.7</v>
      </c>
    </row>
    <row r="459" spans="1:26" ht="22.5" x14ac:dyDescent="0.2">
      <c r="A459" s="43" t="s">
        <v>13</v>
      </c>
      <c r="B459" s="44">
        <v>162</v>
      </c>
      <c r="C459" s="45">
        <v>113</v>
      </c>
      <c r="D459" s="46" t="s">
        <v>34</v>
      </c>
      <c r="E459" s="47" t="s">
        <v>3</v>
      </c>
      <c r="F459" s="46" t="s">
        <v>2</v>
      </c>
      <c r="G459" s="48" t="s">
        <v>80</v>
      </c>
      <c r="H459" s="49">
        <v>240</v>
      </c>
      <c r="I459" s="50">
        <v>332.9</v>
      </c>
      <c r="J459" s="50">
        <v>308.7</v>
      </c>
      <c r="K459" s="50"/>
      <c r="L459" s="50"/>
      <c r="M459" s="50">
        <f t="shared" si="83"/>
        <v>332.9</v>
      </c>
      <c r="N459" s="51">
        <f t="shared" si="84"/>
        <v>308.7</v>
      </c>
      <c r="O459" s="52"/>
      <c r="P459" s="52"/>
      <c r="Q459" s="51">
        <f t="shared" si="87"/>
        <v>332.9</v>
      </c>
      <c r="R459" s="51">
        <f t="shared" si="81"/>
        <v>308.7</v>
      </c>
      <c r="S459" s="52"/>
      <c r="T459" s="52"/>
      <c r="U459" s="53">
        <f t="shared" si="80"/>
        <v>332.9</v>
      </c>
      <c r="V459" s="53">
        <f t="shared" si="80"/>
        <v>308.7</v>
      </c>
      <c r="W459" s="53"/>
      <c r="X459" s="53"/>
      <c r="Y459" s="53">
        <f t="shared" si="76"/>
        <v>332.9</v>
      </c>
      <c r="Z459" s="53">
        <f t="shared" si="77"/>
        <v>308.7</v>
      </c>
    </row>
    <row r="460" spans="1:26" ht="56.25" x14ac:dyDescent="0.2">
      <c r="A460" s="43" t="s">
        <v>304</v>
      </c>
      <c r="B460" s="44">
        <v>162</v>
      </c>
      <c r="C460" s="45">
        <v>113</v>
      </c>
      <c r="D460" s="46" t="s">
        <v>104</v>
      </c>
      <c r="E460" s="47" t="s">
        <v>3</v>
      </c>
      <c r="F460" s="46" t="s">
        <v>2</v>
      </c>
      <c r="G460" s="48" t="s">
        <v>9</v>
      </c>
      <c r="H460" s="49" t="s">
        <v>7</v>
      </c>
      <c r="I460" s="50">
        <f>I461+I466+I469</f>
        <v>10103.299999999999</v>
      </c>
      <c r="J460" s="50">
        <f>J461+J466+J469</f>
        <v>10103.299999999999</v>
      </c>
      <c r="K460" s="50"/>
      <c r="L460" s="50"/>
      <c r="M460" s="50">
        <f t="shared" si="83"/>
        <v>10103.299999999999</v>
      </c>
      <c r="N460" s="51">
        <f t="shared" si="84"/>
        <v>10103.299999999999</v>
      </c>
      <c r="O460" s="52"/>
      <c r="P460" s="52"/>
      <c r="Q460" s="51">
        <f t="shared" si="87"/>
        <v>10103.299999999999</v>
      </c>
      <c r="R460" s="51">
        <f t="shared" si="81"/>
        <v>10103.299999999999</v>
      </c>
      <c r="S460" s="52"/>
      <c r="T460" s="52"/>
      <c r="U460" s="53">
        <f t="shared" si="80"/>
        <v>10103.299999999999</v>
      </c>
      <c r="V460" s="53">
        <f t="shared" si="80"/>
        <v>10103.299999999999</v>
      </c>
      <c r="W460" s="53"/>
      <c r="X460" s="53"/>
      <c r="Y460" s="53">
        <f t="shared" si="76"/>
        <v>10103.299999999999</v>
      </c>
      <c r="Z460" s="53">
        <f t="shared" si="77"/>
        <v>10103.299999999999</v>
      </c>
    </row>
    <row r="461" spans="1:26" ht="22.5" x14ac:dyDescent="0.2">
      <c r="A461" s="43" t="s">
        <v>15</v>
      </c>
      <c r="B461" s="44">
        <v>162</v>
      </c>
      <c r="C461" s="45">
        <v>113</v>
      </c>
      <c r="D461" s="46" t="s">
        <v>104</v>
      </c>
      <c r="E461" s="47" t="s">
        <v>3</v>
      </c>
      <c r="F461" s="46" t="s">
        <v>2</v>
      </c>
      <c r="G461" s="48" t="s">
        <v>11</v>
      </c>
      <c r="H461" s="49" t="s">
        <v>7</v>
      </c>
      <c r="I461" s="50">
        <f>I462+I464</f>
        <v>9939.2999999999993</v>
      </c>
      <c r="J461" s="50">
        <f>J462+J464</f>
        <v>9939.2999999999993</v>
      </c>
      <c r="K461" s="50"/>
      <c r="L461" s="50"/>
      <c r="M461" s="50">
        <f t="shared" si="83"/>
        <v>9939.2999999999993</v>
      </c>
      <c r="N461" s="51">
        <f t="shared" si="84"/>
        <v>9939.2999999999993</v>
      </c>
      <c r="O461" s="52"/>
      <c r="P461" s="52"/>
      <c r="Q461" s="51">
        <f t="shared" si="87"/>
        <v>9939.2999999999993</v>
      </c>
      <c r="R461" s="51">
        <f t="shared" si="81"/>
        <v>9939.2999999999993</v>
      </c>
      <c r="S461" s="52"/>
      <c r="T461" s="52"/>
      <c r="U461" s="53">
        <f t="shared" si="80"/>
        <v>9939.2999999999993</v>
      </c>
      <c r="V461" s="53">
        <f t="shared" si="80"/>
        <v>9939.2999999999993</v>
      </c>
      <c r="W461" s="53"/>
      <c r="X461" s="53"/>
      <c r="Y461" s="53">
        <f t="shared" si="76"/>
        <v>9939.2999999999993</v>
      </c>
      <c r="Z461" s="53">
        <f t="shared" si="77"/>
        <v>9939.2999999999993</v>
      </c>
    </row>
    <row r="462" spans="1:26" ht="45" x14ac:dyDescent="0.2">
      <c r="A462" s="43" t="s">
        <v>6</v>
      </c>
      <c r="B462" s="44">
        <v>162</v>
      </c>
      <c r="C462" s="45">
        <v>113</v>
      </c>
      <c r="D462" s="46" t="s">
        <v>104</v>
      </c>
      <c r="E462" s="47" t="s">
        <v>3</v>
      </c>
      <c r="F462" s="46" t="s">
        <v>2</v>
      </c>
      <c r="G462" s="48" t="s">
        <v>11</v>
      </c>
      <c r="H462" s="49">
        <v>100</v>
      </c>
      <c r="I462" s="50">
        <f>I463</f>
        <v>9582.2999999999993</v>
      </c>
      <c r="J462" s="50">
        <f>J463</f>
        <v>9582.2999999999993</v>
      </c>
      <c r="K462" s="50"/>
      <c r="L462" s="50"/>
      <c r="M462" s="50">
        <f t="shared" si="83"/>
        <v>9582.2999999999993</v>
      </c>
      <c r="N462" s="51">
        <f t="shared" si="84"/>
        <v>9582.2999999999993</v>
      </c>
      <c r="O462" s="52"/>
      <c r="P462" s="52"/>
      <c r="Q462" s="51">
        <f t="shared" si="87"/>
        <v>9582.2999999999993</v>
      </c>
      <c r="R462" s="51">
        <f t="shared" si="81"/>
        <v>9582.2999999999993</v>
      </c>
      <c r="S462" s="52"/>
      <c r="T462" s="52"/>
      <c r="U462" s="53">
        <f t="shared" si="80"/>
        <v>9582.2999999999993</v>
      </c>
      <c r="V462" s="53">
        <f t="shared" si="80"/>
        <v>9582.2999999999993</v>
      </c>
      <c r="W462" s="53"/>
      <c r="X462" s="53"/>
      <c r="Y462" s="53">
        <f t="shared" si="76"/>
        <v>9582.2999999999993</v>
      </c>
      <c r="Z462" s="53">
        <f t="shared" si="77"/>
        <v>9582.2999999999993</v>
      </c>
    </row>
    <row r="463" spans="1:26" ht="22.5" x14ac:dyDescent="0.2">
      <c r="A463" s="43" t="s">
        <v>5</v>
      </c>
      <c r="B463" s="44">
        <v>162</v>
      </c>
      <c r="C463" s="45">
        <v>113</v>
      </c>
      <c r="D463" s="46" t="s">
        <v>104</v>
      </c>
      <c r="E463" s="47" t="s">
        <v>3</v>
      </c>
      <c r="F463" s="46" t="s">
        <v>2</v>
      </c>
      <c r="G463" s="48" t="s">
        <v>11</v>
      </c>
      <c r="H463" s="49">
        <v>120</v>
      </c>
      <c r="I463" s="50">
        <f>7027+457+2098.3</f>
        <v>9582.2999999999993</v>
      </c>
      <c r="J463" s="50">
        <f>7027+457+2098.3</f>
        <v>9582.2999999999993</v>
      </c>
      <c r="K463" s="50"/>
      <c r="L463" s="50"/>
      <c r="M463" s="50">
        <f t="shared" si="83"/>
        <v>9582.2999999999993</v>
      </c>
      <c r="N463" s="51">
        <f t="shared" si="84"/>
        <v>9582.2999999999993</v>
      </c>
      <c r="O463" s="52"/>
      <c r="P463" s="52"/>
      <c r="Q463" s="51">
        <f t="shared" si="87"/>
        <v>9582.2999999999993</v>
      </c>
      <c r="R463" s="51">
        <f t="shared" si="81"/>
        <v>9582.2999999999993</v>
      </c>
      <c r="S463" s="52"/>
      <c r="T463" s="52"/>
      <c r="U463" s="53">
        <f t="shared" si="80"/>
        <v>9582.2999999999993</v>
      </c>
      <c r="V463" s="53">
        <f t="shared" si="80"/>
        <v>9582.2999999999993</v>
      </c>
      <c r="W463" s="53"/>
      <c r="X463" s="53"/>
      <c r="Y463" s="53">
        <f t="shared" si="76"/>
        <v>9582.2999999999993</v>
      </c>
      <c r="Z463" s="53">
        <f t="shared" si="77"/>
        <v>9582.2999999999993</v>
      </c>
    </row>
    <row r="464" spans="1:26" ht="22.5" x14ac:dyDescent="0.2">
      <c r="A464" s="43" t="s">
        <v>14</v>
      </c>
      <c r="B464" s="44">
        <v>162</v>
      </c>
      <c r="C464" s="45">
        <v>113</v>
      </c>
      <c r="D464" s="46" t="s">
        <v>104</v>
      </c>
      <c r="E464" s="47" t="s">
        <v>3</v>
      </c>
      <c r="F464" s="46" t="s">
        <v>2</v>
      </c>
      <c r="G464" s="48" t="s">
        <v>11</v>
      </c>
      <c r="H464" s="49">
        <v>200</v>
      </c>
      <c r="I464" s="50">
        <f>I465</f>
        <v>357</v>
      </c>
      <c r="J464" s="50">
        <f>J465</f>
        <v>357</v>
      </c>
      <c r="K464" s="50"/>
      <c r="L464" s="50"/>
      <c r="M464" s="50">
        <f t="shared" si="83"/>
        <v>357</v>
      </c>
      <c r="N464" s="51">
        <f t="shared" si="84"/>
        <v>357</v>
      </c>
      <c r="O464" s="52"/>
      <c r="P464" s="52"/>
      <c r="Q464" s="51">
        <f t="shared" si="87"/>
        <v>357</v>
      </c>
      <c r="R464" s="51">
        <f t="shared" si="81"/>
        <v>357</v>
      </c>
      <c r="S464" s="52"/>
      <c r="T464" s="52"/>
      <c r="U464" s="53">
        <f t="shared" si="80"/>
        <v>357</v>
      </c>
      <c r="V464" s="53">
        <f t="shared" si="80"/>
        <v>357</v>
      </c>
      <c r="W464" s="53"/>
      <c r="X464" s="53"/>
      <c r="Y464" s="53">
        <f t="shared" si="76"/>
        <v>357</v>
      </c>
      <c r="Z464" s="53">
        <f t="shared" si="77"/>
        <v>357</v>
      </c>
    </row>
    <row r="465" spans="1:26" ht="22.5" x14ac:dyDescent="0.2">
      <c r="A465" s="43" t="s">
        <v>13</v>
      </c>
      <c r="B465" s="44">
        <v>162</v>
      </c>
      <c r="C465" s="45">
        <v>113</v>
      </c>
      <c r="D465" s="46" t="s">
        <v>104</v>
      </c>
      <c r="E465" s="47" t="s">
        <v>3</v>
      </c>
      <c r="F465" s="46" t="s">
        <v>2</v>
      </c>
      <c r="G465" s="48" t="s">
        <v>11</v>
      </c>
      <c r="H465" s="49">
        <v>240</v>
      </c>
      <c r="I465" s="50">
        <f>300+57</f>
        <v>357</v>
      </c>
      <c r="J465" s="50">
        <f>300+57</f>
        <v>357</v>
      </c>
      <c r="K465" s="50"/>
      <c r="L465" s="50"/>
      <c r="M465" s="50">
        <f t="shared" si="83"/>
        <v>357</v>
      </c>
      <c r="N465" s="51">
        <f t="shared" si="84"/>
        <v>357</v>
      </c>
      <c r="O465" s="52"/>
      <c r="P465" s="52"/>
      <c r="Q465" s="51">
        <f t="shared" si="87"/>
        <v>357</v>
      </c>
      <c r="R465" s="51">
        <f t="shared" si="81"/>
        <v>357</v>
      </c>
      <c r="S465" s="52"/>
      <c r="T465" s="52"/>
      <c r="U465" s="53">
        <f t="shared" si="80"/>
        <v>357</v>
      </c>
      <c r="V465" s="53">
        <f t="shared" si="80"/>
        <v>357</v>
      </c>
      <c r="W465" s="53"/>
      <c r="X465" s="53"/>
      <c r="Y465" s="53">
        <f t="shared" si="76"/>
        <v>357</v>
      </c>
      <c r="Z465" s="53">
        <f t="shared" si="77"/>
        <v>357</v>
      </c>
    </row>
    <row r="466" spans="1:26" ht="57" customHeight="1" x14ac:dyDescent="0.2">
      <c r="A466" s="43" t="s">
        <v>105</v>
      </c>
      <c r="B466" s="44">
        <v>162</v>
      </c>
      <c r="C466" s="45">
        <v>113</v>
      </c>
      <c r="D466" s="46" t="s">
        <v>104</v>
      </c>
      <c r="E466" s="47" t="s">
        <v>3</v>
      </c>
      <c r="F466" s="46" t="s">
        <v>2</v>
      </c>
      <c r="G466" s="48" t="s">
        <v>103</v>
      </c>
      <c r="H466" s="49" t="s">
        <v>7</v>
      </c>
      <c r="I466" s="50">
        <f>I467</f>
        <v>100</v>
      </c>
      <c r="J466" s="50">
        <f>J467</f>
        <v>100</v>
      </c>
      <c r="K466" s="50"/>
      <c r="L466" s="50"/>
      <c r="M466" s="50">
        <f t="shared" si="83"/>
        <v>100</v>
      </c>
      <c r="N466" s="51">
        <f t="shared" si="84"/>
        <v>100</v>
      </c>
      <c r="O466" s="52"/>
      <c r="P466" s="52"/>
      <c r="Q466" s="51">
        <f t="shared" si="87"/>
        <v>100</v>
      </c>
      <c r="R466" s="51">
        <f t="shared" si="81"/>
        <v>100</v>
      </c>
      <c r="S466" s="52"/>
      <c r="T466" s="52"/>
      <c r="U466" s="53">
        <f t="shared" si="80"/>
        <v>100</v>
      </c>
      <c r="V466" s="53">
        <f t="shared" si="80"/>
        <v>100</v>
      </c>
      <c r="W466" s="53"/>
      <c r="X466" s="53"/>
      <c r="Y466" s="53">
        <f t="shared" si="76"/>
        <v>100</v>
      </c>
      <c r="Z466" s="53">
        <f t="shared" si="77"/>
        <v>100</v>
      </c>
    </row>
    <row r="467" spans="1:26" ht="22.5" x14ac:dyDescent="0.2">
      <c r="A467" s="43" t="s">
        <v>14</v>
      </c>
      <c r="B467" s="44">
        <v>162</v>
      </c>
      <c r="C467" s="45">
        <v>113</v>
      </c>
      <c r="D467" s="46" t="s">
        <v>104</v>
      </c>
      <c r="E467" s="47" t="s">
        <v>3</v>
      </c>
      <c r="F467" s="46" t="s">
        <v>2</v>
      </c>
      <c r="G467" s="48" t="s">
        <v>103</v>
      </c>
      <c r="H467" s="49">
        <v>200</v>
      </c>
      <c r="I467" s="50">
        <f>I468</f>
        <v>100</v>
      </c>
      <c r="J467" s="50">
        <f>J468</f>
        <v>100</v>
      </c>
      <c r="K467" s="50"/>
      <c r="L467" s="50"/>
      <c r="M467" s="50">
        <f t="shared" si="83"/>
        <v>100</v>
      </c>
      <c r="N467" s="51">
        <f t="shared" si="84"/>
        <v>100</v>
      </c>
      <c r="O467" s="52"/>
      <c r="P467" s="52"/>
      <c r="Q467" s="51">
        <f t="shared" si="87"/>
        <v>100</v>
      </c>
      <c r="R467" s="51">
        <f t="shared" si="81"/>
        <v>100</v>
      </c>
      <c r="S467" s="52"/>
      <c r="T467" s="52"/>
      <c r="U467" s="53">
        <f t="shared" si="80"/>
        <v>100</v>
      </c>
      <c r="V467" s="53">
        <f t="shared" si="80"/>
        <v>100</v>
      </c>
      <c r="W467" s="53"/>
      <c r="X467" s="53"/>
      <c r="Y467" s="53">
        <f t="shared" si="76"/>
        <v>100</v>
      </c>
      <c r="Z467" s="53">
        <f t="shared" si="77"/>
        <v>100</v>
      </c>
    </row>
    <row r="468" spans="1:26" ht="22.5" x14ac:dyDescent="0.2">
      <c r="A468" s="43" t="s">
        <v>13</v>
      </c>
      <c r="B468" s="44">
        <v>162</v>
      </c>
      <c r="C468" s="45">
        <v>113</v>
      </c>
      <c r="D468" s="46" t="s">
        <v>104</v>
      </c>
      <c r="E468" s="47" t="s">
        <v>3</v>
      </c>
      <c r="F468" s="46" t="s">
        <v>2</v>
      </c>
      <c r="G468" s="48" t="s">
        <v>103</v>
      </c>
      <c r="H468" s="49">
        <v>240</v>
      </c>
      <c r="I468" s="50">
        <v>100</v>
      </c>
      <c r="J468" s="50">
        <v>100</v>
      </c>
      <c r="K468" s="50"/>
      <c r="L468" s="50"/>
      <c r="M468" s="50">
        <f t="shared" si="83"/>
        <v>100</v>
      </c>
      <c r="N468" s="51">
        <f t="shared" si="84"/>
        <v>100</v>
      </c>
      <c r="O468" s="52"/>
      <c r="P468" s="52"/>
      <c r="Q468" s="51">
        <f t="shared" si="87"/>
        <v>100</v>
      </c>
      <c r="R468" s="51">
        <f t="shared" si="81"/>
        <v>100</v>
      </c>
      <c r="S468" s="52"/>
      <c r="T468" s="52"/>
      <c r="U468" s="53">
        <f t="shared" si="80"/>
        <v>100</v>
      </c>
      <c r="V468" s="53">
        <f t="shared" si="80"/>
        <v>100</v>
      </c>
      <c r="W468" s="53"/>
      <c r="X468" s="53"/>
      <c r="Y468" s="53">
        <f t="shared" si="76"/>
        <v>100</v>
      </c>
      <c r="Z468" s="53">
        <f t="shared" si="77"/>
        <v>100</v>
      </c>
    </row>
    <row r="469" spans="1:26" ht="33.75" x14ac:dyDescent="0.2">
      <c r="A469" s="54" t="s">
        <v>274</v>
      </c>
      <c r="B469" s="44">
        <v>162</v>
      </c>
      <c r="C469" s="45">
        <v>113</v>
      </c>
      <c r="D469" s="46">
        <v>11</v>
      </c>
      <c r="E469" s="47">
        <v>0</v>
      </c>
      <c r="F469" s="46">
        <v>0</v>
      </c>
      <c r="G469" s="48">
        <v>81290</v>
      </c>
      <c r="H469" s="49"/>
      <c r="I469" s="50">
        <f>I470</f>
        <v>64</v>
      </c>
      <c r="J469" s="50">
        <f>J470</f>
        <v>64</v>
      </c>
      <c r="K469" s="50"/>
      <c r="L469" s="50"/>
      <c r="M469" s="50">
        <f t="shared" si="83"/>
        <v>64</v>
      </c>
      <c r="N469" s="51">
        <f t="shared" si="84"/>
        <v>64</v>
      </c>
      <c r="O469" s="52"/>
      <c r="P469" s="52"/>
      <c r="Q469" s="51">
        <f t="shared" si="87"/>
        <v>64</v>
      </c>
      <c r="R469" s="51">
        <f t="shared" si="81"/>
        <v>64</v>
      </c>
      <c r="S469" s="52"/>
      <c r="T469" s="52"/>
      <c r="U469" s="53">
        <f t="shared" si="80"/>
        <v>64</v>
      </c>
      <c r="V469" s="53">
        <f t="shared" si="80"/>
        <v>64</v>
      </c>
      <c r="W469" s="53"/>
      <c r="X469" s="53"/>
      <c r="Y469" s="53">
        <f t="shared" si="76"/>
        <v>64</v>
      </c>
      <c r="Z469" s="53">
        <f t="shared" si="77"/>
        <v>64</v>
      </c>
    </row>
    <row r="470" spans="1:26" ht="22.5" x14ac:dyDescent="0.2">
      <c r="A470" s="54" t="s">
        <v>14</v>
      </c>
      <c r="B470" s="44">
        <v>162</v>
      </c>
      <c r="C470" s="45">
        <v>113</v>
      </c>
      <c r="D470" s="46">
        <v>11</v>
      </c>
      <c r="E470" s="47">
        <v>0</v>
      </c>
      <c r="F470" s="46">
        <v>0</v>
      </c>
      <c r="G470" s="48">
        <v>81290</v>
      </c>
      <c r="H470" s="49">
        <v>200</v>
      </c>
      <c r="I470" s="50">
        <f>I471</f>
        <v>64</v>
      </c>
      <c r="J470" s="50">
        <f>J471</f>
        <v>64</v>
      </c>
      <c r="K470" s="50"/>
      <c r="L470" s="50"/>
      <c r="M470" s="50">
        <f t="shared" si="83"/>
        <v>64</v>
      </c>
      <c r="N470" s="51">
        <f t="shared" si="84"/>
        <v>64</v>
      </c>
      <c r="O470" s="52"/>
      <c r="P470" s="52"/>
      <c r="Q470" s="51">
        <f t="shared" si="87"/>
        <v>64</v>
      </c>
      <c r="R470" s="51">
        <f t="shared" si="81"/>
        <v>64</v>
      </c>
      <c r="S470" s="52"/>
      <c r="T470" s="52"/>
      <c r="U470" s="53">
        <f t="shared" si="80"/>
        <v>64</v>
      </c>
      <c r="V470" s="53">
        <f t="shared" si="80"/>
        <v>64</v>
      </c>
      <c r="W470" s="53"/>
      <c r="X470" s="53"/>
      <c r="Y470" s="53">
        <f t="shared" si="76"/>
        <v>64</v>
      </c>
      <c r="Z470" s="53">
        <f t="shared" si="77"/>
        <v>64</v>
      </c>
    </row>
    <row r="471" spans="1:26" ht="22.5" x14ac:dyDescent="0.2">
      <c r="A471" s="54" t="s">
        <v>13</v>
      </c>
      <c r="B471" s="44">
        <v>162</v>
      </c>
      <c r="C471" s="45">
        <v>113</v>
      </c>
      <c r="D471" s="46">
        <v>11</v>
      </c>
      <c r="E471" s="47">
        <v>0</v>
      </c>
      <c r="F471" s="46">
        <v>0</v>
      </c>
      <c r="G471" s="48">
        <v>81290</v>
      </c>
      <c r="H471" s="49">
        <v>240</v>
      </c>
      <c r="I471" s="50">
        <v>64</v>
      </c>
      <c r="J471" s="50">
        <v>64</v>
      </c>
      <c r="K471" s="50"/>
      <c r="L471" s="50"/>
      <c r="M471" s="50">
        <f t="shared" si="83"/>
        <v>64</v>
      </c>
      <c r="N471" s="51">
        <f t="shared" si="84"/>
        <v>64</v>
      </c>
      <c r="O471" s="52"/>
      <c r="P471" s="52"/>
      <c r="Q471" s="51">
        <f t="shared" si="87"/>
        <v>64</v>
      </c>
      <c r="R471" s="51">
        <f t="shared" si="81"/>
        <v>64</v>
      </c>
      <c r="S471" s="52"/>
      <c r="T471" s="52"/>
      <c r="U471" s="53">
        <f t="shared" si="80"/>
        <v>64</v>
      </c>
      <c r="V471" s="53">
        <f t="shared" si="80"/>
        <v>64</v>
      </c>
      <c r="W471" s="53"/>
      <c r="X471" s="53"/>
      <c r="Y471" s="53">
        <f t="shared" si="76"/>
        <v>64</v>
      </c>
      <c r="Z471" s="53">
        <f t="shared" si="77"/>
        <v>64</v>
      </c>
    </row>
    <row r="472" spans="1:26" x14ac:dyDescent="0.2">
      <c r="A472" s="54" t="s">
        <v>119</v>
      </c>
      <c r="B472" s="44">
        <v>162</v>
      </c>
      <c r="C472" s="45">
        <v>400</v>
      </c>
      <c r="D472" s="46"/>
      <c r="E472" s="47"/>
      <c r="F472" s="46"/>
      <c r="G472" s="48"/>
      <c r="H472" s="49"/>
      <c r="I472" s="50"/>
      <c r="J472" s="50">
        <f>J473</f>
        <v>150</v>
      </c>
      <c r="K472" s="50"/>
      <c r="L472" s="50">
        <f>L473</f>
        <v>-150</v>
      </c>
      <c r="M472" s="50">
        <f t="shared" si="83"/>
        <v>0</v>
      </c>
      <c r="N472" s="51">
        <f t="shared" si="84"/>
        <v>0</v>
      </c>
      <c r="O472" s="52"/>
      <c r="P472" s="52"/>
      <c r="Q472" s="51">
        <f t="shared" si="87"/>
        <v>0</v>
      </c>
      <c r="R472" s="51">
        <f t="shared" si="81"/>
        <v>0</v>
      </c>
      <c r="S472" s="52"/>
      <c r="T472" s="52"/>
      <c r="U472" s="53">
        <f t="shared" si="80"/>
        <v>0</v>
      </c>
      <c r="V472" s="53">
        <f t="shared" si="80"/>
        <v>0</v>
      </c>
      <c r="W472" s="53"/>
      <c r="X472" s="53"/>
      <c r="Y472" s="53">
        <f t="shared" ref="Y472:Y535" si="90">U472+W472</f>
        <v>0</v>
      </c>
      <c r="Z472" s="53">
        <f t="shared" ref="Z472:Z535" si="91">V472+X472</f>
        <v>0</v>
      </c>
    </row>
    <row r="473" spans="1:26" x14ac:dyDescent="0.2">
      <c r="A473" s="54" t="s">
        <v>113</v>
      </c>
      <c r="B473" s="44">
        <v>162</v>
      </c>
      <c r="C473" s="45">
        <v>412</v>
      </c>
      <c r="D473" s="46"/>
      <c r="E473" s="47"/>
      <c r="F473" s="46"/>
      <c r="G473" s="48"/>
      <c r="H473" s="49"/>
      <c r="I473" s="50"/>
      <c r="J473" s="50">
        <f>J474</f>
        <v>150</v>
      </c>
      <c r="K473" s="50"/>
      <c r="L473" s="50">
        <f>L474</f>
        <v>-150</v>
      </c>
      <c r="M473" s="50">
        <f t="shared" si="83"/>
        <v>0</v>
      </c>
      <c r="N473" s="51">
        <f t="shared" si="84"/>
        <v>0</v>
      </c>
      <c r="O473" s="52"/>
      <c r="P473" s="52"/>
      <c r="Q473" s="51">
        <f t="shared" si="87"/>
        <v>0</v>
      </c>
      <c r="R473" s="51">
        <f t="shared" si="81"/>
        <v>0</v>
      </c>
      <c r="S473" s="52"/>
      <c r="T473" s="52"/>
      <c r="U473" s="53">
        <f t="shared" si="80"/>
        <v>0</v>
      </c>
      <c r="V473" s="53">
        <f t="shared" si="80"/>
        <v>0</v>
      </c>
      <c r="W473" s="53"/>
      <c r="X473" s="53"/>
      <c r="Y473" s="53">
        <f t="shared" si="90"/>
        <v>0</v>
      </c>
      <c r="Z473" s="53">
        <f t="shared" si="91"/>
        <v>0</v>
      </c>
    </row>
    <row r="474" spans="1:26" ht="22.5" x14ac:dyDescent="0.2">
      <c r="A474" s="54" t="s">
        <v>273</v>
      </c>
      <c r="B474" s="44">
        <v>162</v>
      </c>
      <c r="C474" s="45">
        <v>412</v>
      </c>
      <c r="D474" s="46">
        <v>11</v>
      </c>
      <c r="E474" s="47">
        <v>0</v>
      </c>
      <c r="F474" s="46">
        <v>0</v>
      </c>
      <c r="G474" s="48">
        <v>82280</v>
      </c>
      <c r="H474" s="49"/>
      <c r="I474" s="50">
        <f>I475</f>
        <v>0</v>
      </c>
      <c r="J474" s="50">
        <f>J475</f>
        <v>150</v>
      </c>
      <c r="K474" s="50"/>
      <c r="L474" s="50">
        <f>L475</f>
        <v>-150</v>
      </c>
      <c r="M474" s="50">
        <f t="shared" si="83"/>
        <v>0</v>
      </c>
      <c r="N474" s="51">
        <f t="shared" si="84"/>
        <v>0</v>
      </c>
      <c r="O474" s="52"/>
      <c r="P474" s="52"/>
      <c r="Q474" s="51">
        <f t="shared" si="87"/>
        <v>0</v>
      </c>
      <c r="R474" s="51">
        <f t="shared" si="81"/>
        <v>0</v>
      </c>
      <c r="S474" s="52"/>
      <c r="T474" s="52"/>
      <c r="U474" s="53">
        <f t="shared" si="80"/>
        <v>0</v>
      </c>
      <c r="V474" s="53">
        <f t="shared" si="80"/>
        <v>0</v>
      </c>
      <c r="W474" s="53"/>
      <c r="X474" s="53"/>
      <c r="Y474" s="53">
        <f t="shared" si="90"/>
        <v>0</v>
      </c>
      <c r="Z474" s="53">
        <f t="shared" si="91"/>
        <v>0</v>
      </c>
    </row>
    <row r="475" spans="1:26" ht="22.5" x14ac:dyDescent="0.2">
      <c r="A475" s="54" t="s">
        <v>14</v>
      </c>
      <c r="B475" s="44">
        <v>162</v>
      </c>
      <c r="C475" s="45">
        <v>412</v>
      </c>
      <c r="D475" s="46">
        <v>11</v>
      </c>
      <c r="E475" s="47">
        <v>0</v>
      </c>
      <c r="F475" s="46">
        <v>0</v>
      </c>
      <c r="G475" s="48">
        <v>82280</v>
      </c>
      <c r="H475" s="49">
        <v>200</v>
      </c>
      <c r="I475" s="50">
        <f>I476</f>
        <v>0</v>
      </c>
      <c r="J475" s="50">
        <f>J476</f>
        <v>150</v>
      </c>
      <c r="K475" s="50"/>
      <c r="L475" s="50">
        <f>L476</f>
        <v>-150</v>
      </c>
      <c r="M475" s="50">
        <f t="shared" si="83"/>
        <v>0</v>
      </c>
      <c r="N475" s="51">
        <f t="shared" si="84"/>
        <v>0</v>
      </c>
      <c r="O475" s="52"/>
      <c r="P475" s="52"/>
      <c r="Q475" s="51">
        <f t="shared" si="87"/>
        <v>0</v>
      </c>
      <c r="R475" s="51">
        <f t="shared" si="81"/>
        <v>0</v>
      </c>
      <c r="S475" s="52"/>
      <c r="T475" s="52"/>
      <c r="U475" s="53">
        <f t="shared" si="80"/>
        <v>0</v>
      </c>
      <c r="V475" s="53">
        <f t="shared" si="80"/>
        <v>0</v>
      </c>
      <c r="W475" s="53"/>
      <c r="X475" s="53"/>
      <c r="Y475" s="53">
        <f t="shared" si="90"/>
        <v>0</v>
      </c>
      <c r="Z475" s="53">
        <f t="shared" si="91"/>
        <v>0</v>
      </c>
    </row>
    <row r="476" spans="1:26" ht="22.5" x14ac:dyDescent="0.2">
      <c r="A476" s="54" t="s">
        <v>13</v>
      </c>
      <c r="B476" s="44">
        <v>162</v>
      </c>
      <c r="C476" s="45">
        <v>412</v>
      </c>
      <c r="D476" s="46">
        <v>11</v>
      </c>
      <c r="E476" s="47">
        <v>0</v>
      </c>
      <c r="F476" s="46">
        <v>0</v>
      </c>
      <c r="G476" s="48">
        <v>82280</v>
      </c>
      <c r="H476" s="49">
        <v>240</v>
      </c>
      <c r="I476" s="50">
        <v>0</v>
      </c>
      <c r="J476" s="50">
        <v>150</v>
      </c>
      <c r="K476" s="50"/>
      <c r="L476" s="50">
        <v>-150</v>
      </c>
      <c r="M476" s="50">
        <f t="shared" si="83"/>
        <v>0</v>
      </c>
      <c r="N476" s="51">
        <f t="shared" si="84"/>
        <v>0</v>
      </c>
      <c r="O476" s="52"/>
      <c r="P476" s="52"/>
      <c r="Q476" s="51">
        <f t="shared" si="87"/>
        <v>0</v>
      </c>
      <c r="R476" s="51">
        <f t="shared" si="81"/>
        <v>0</v>
      </c>
      <c r="S476" s="52"/>
      <c r="T476" s="52"/>
      <c r="U476" s="53">
        <f t="shared" si="80"/>
        <v>0</v>
      </c>
      <c r="V476" s="53">
        <f t="shared" si="80"/>
        <v>0</v>
      </c>
      <c r="W476" s="53"/>
      <c r="X476" s="53"/>
      <c r="Y476" s="53">
        <f t="shared" si="90"/>
        <v>0</v>
      </c>
      <c r="Z476" s="53">
        <f t="shared" si="91"/>
        <v>0</v>
      </c>
    </row>
    <row r="477" spans="1:26" x14ac:dyDescent="0.2">
      <c r="A477" s="43" t="s">
        <v>51</v>
      </c>
      <c r="B477" s="44">
        <v>162</v>
      </c>
      <c r="C477" s="45">
        <v>1000</v>
      </c>
      <c r="D477" s="46" t="s">
        <v>7</v>
      </c>
      <c r="E477" s="47" t="s">
        <v>7</v>
      </c>
      <c r="F477" s="46" t="s">
        <v>7</v>
      </c>
      <c r="G477" s="48" t="s">
        <v>7</v>
      </c>
      <c r="H477" s="49" t="s">
        <v>7</v>
      </c>
      <c r="I477" s="50">
        <f>I479</f>
        <v>3191.6</v>
      </c>
      <c r="J477" s="50">
        <f>J478</f>
        <v>3191.6</v>
      </c>
      <c r="K477" s="50"/>
      <c r="L477" s="50"/>
      <c r="M477" s="50">
        <f t="shared" si="83"/>
        <v>3191.6</v>
      </c>
      <c r="N477" s="51">
        <f t="shared" si="84"/>
        <v>3191.6</v>
      </c>
      <c r="O477" s="52"/>
      <c r="P477" s="52"/>
      <c r="Q477" s="51">
        <f t="shared" si="87"/>
        <v>3191.6</v>
      </c>
      <c r="R477" s="51">
        <f t="shared" si="81"/>
        <v>3191.6</v>
      </c>
      <c r="S477" s="52"/>
      <c r="T477" s="52"/>
      <c r="U477" s="53">
        <f t="shared" si="80"/>
        <v>3191.6</v>
      </c>
      <c r="V477" s="53">
        <f t="shared" si="80"/>
        <v>3191.6</v>
      </c>
      <c r="W477" s="53"/>
      <c r="X477" s="53"/>
      <c r="Y477" s="53">
        <f t="shared" si="90"/>
        <v>3191.6</v>
      </c>
      <c r="Z477" s="53">
        <f t="shared" si="91"/>
        <v>3191.6</v>
      </c>
    </row>
    <row r="478" spans="1:26" x14ac:dyDescent="0.2">
      <c r="A478" s="43" t="s">
        <v>102</v>
      </c>
      <c r="B478" s="44">
        <v>162</v>
      </c>
      <c r="C478" s="45">
        <v>1004</v>
      </c>
      <c r="D478" s="46" t="s">
        <v>7</v>
      </c>
      <c r="E478" s="47" t="s">
        <v>7</v>
      </c>
      <c r="F478" s="46" t="s">
        <v>7</v>
      </c>
      <c r="G478" s="48" t="s">
        <v>7</v>
      </c>
      <c r="H478" s="49" t="s">
        <v>7</v>
      </c>
      <c r="I478" s="50">
        <f>I479</f>
        <v>3191.6</v>
      </c>
      <c r="J478" s="50">
        <f>J479</f>
        <v>3191.6</v>
      </c>
      <c r="K478" s="50"/>
      <c r="L478" s="50"/>
      <c r="M478" s="50">
        <f t="shared" si="83"/>
        <v>3191.6</v>
      </c>
      <c r="N478" s="51">
        <f t="shared" si="84"/>
        <v>3191.6</v>
      </c>
      <c r="O478" s="52"/>
      <c r="P478" s="52"/>
      <c r="Q478" s="51">
        <f t="shared" si="87"/>
        <v>3191.6</v>
      </c>
      <c r="R478" s="51">
        <f t="shared" si="81"/>
        <v>3191.6</v>
      </c>
      <c r="S478" s="52"/>
      <c r="T478" s="52"/>
      <c r="U478" s="53">
        <f t="shared" si="80"/>
        <v>3191.6</v>
      </c>
      <c r="V478" s="53">
        <f t="shared" si="80"/>
        <v>3191.6</v>
      </c>
      <c r="W478" s="53"/>
      <c r="X478" s="53"/>
      <c r="Y478" s="53">
        <f t="shared" si="90"/>
        <v>3191.6</v>
      </c>
      <c r="Z478" s="53">
        <f t="shared" si="91"/>
        <v>3191.6</v>
      </c>
    </row>
    <row r="479" spans="1:26" ht="67.5" x14ac:dyDescent="0.2">
      <c r="A479" s="43" t="s">
        <v>299</v>
      </c>
      <c r="B479" s="44">
        <v>162</v>
      </c>
      <c r="C479" s="45">
        <v>1004</v>
      </c>
      <c r="D479" s="46" t="s">
        <v>30</v>
      </c>
      <c r="E479" s="47" t="s">
        <v>3</v>
      </c>
      <c r="F479" s="46" t="s">
        <v>2</v>
      </c>
      <c r="G479" s="48" t="s">
        <v>9</v>
      </c>
      <c r="H479" s="49" t="s">
        <v>7</v>
      </c>
      <c r="I479" s="50">
        <f>I480+I483</f>
        <v>3191.6</v>
      </c>
      <c r="J479" s="50">
        <f>J480+J483</f>
        <v>3191.6</v>
      </c>
      <c r="K479" s="50"/>
      <c r="L479" s="50"/>
      <c r="M479" s="50">
        <f t="shared" si="83"/>
        <v>3191.6</v>
      </c>
      <c r="N479" s="51">
        <f t="shared" si="84"/>
        <v>3191.6</v>
      </c>
      <c r="O479" s="52"/>
      <c r="P479" s="52"/>
      <c r="Q479" s="51">
        <f t="shared" si="87"/>
        <v>3191.6</v>
      </c>
      <c r="R479" s="51">
        <f t="shared" si="81"/>
        <v>3191.6</v>
      </c>
      <c r="S479" s="52"/>
      <c r="T479" s="52"/>
      <c r="U479" s="53">
        <f t="shared" si="80"/>
        <v>3191.6</v>
      </c>
      <c r="V479" s="53">
        <f t="shared" si="80"/>
        <v>3191.6</v>
      </c>
      <c r="W479" s="53"/>
      <c r="X479" s="53"/>
      <c r="Y479" s="53">
        <f t="shared" si="90"/>
        <v>3191.6</v>
      </c>
      <c r="Z479" s="53">
        <f t="shared" si="91"/>
        <v>3191.6</v>
      </c>
    </row>
    <row r="480" spans="1:26" ht="45" x14ac:dyDescent="0.2">
      <c r="A480" s="43" t="s">
        <v>100</v>
      </c>
      <c r="B480" s="44">
        <v>162</v>
      </c>
      <c r="C480" s="45">
        <v>1004</v>
      </c>
      <c r="D480" s="46" t="s">
        <v>30</v>
      </c>
      <c r="E480" s="47" t="s">
        <v>3</v>
      </c>
      <c r="F480" s="46" t="s">
        <v>2</v>
      </c>
      <c r="G480" s="48" t="s">
        <v>101</v>
      </c>
      <c r="H480" s="49" t="s">
        <v>7</v>
      </c>
      <c r="I480" s="50">
        <f>I481</f>
        <v>846.4</v>
      </c>
      <c r="J480" s="50">
        <f>J481</f>
        <v>846.4</v>
      </c>
      <c r="K480" s="50"/>
      <c r="L480" s="50"/>
      <c r="M480" s="50">
        <f t="shared" si="83"/>
        <v>846.4</v>
      </c>
      <c r="N480" s="51">
        <f t="shared" si="84"/>
        <v>846.4</v>
      </c>
      <c r="O480" s="52"/>
      <c r="P480" s="52"/>
      <c r="Q480" s="51">
        <f t="shared" si="87"/>
        <v>846.4</v>
      </c>
      <c r="R480" s="51">
        <f t="shared" si="81"/>
        <v>846.4</v>
      </c>
      <c r="S480" s="52"/>
      <c r="T480" s="52"/>
      <c r="U480" s="53">
        <f t="shared" si="80"/>
        <v>846.4</v>
      </c>
      <c r="V480" s="53">
        <f t="shared" si="80"/>
        <v>846.4</v>
      </c>
      <c r="W480" s="53"/>
      <c r="X480" s="53"/>
      <c r="Y480" s="53">
        <f t="shared" si="90"/>
        <v>846.4</v>
      </c>
      <c r="Z480" s="53">
        <f t="shared" si="91"/>
        <v>846.4</v>
      </c>
    </row>
    <row r="481" spans="1:26" ht="22.5" x14ac:dyDescent="0.2">
      <c r="A481" s="43" t="s">
        <v>99</v>
      </c>
      <c r="B481" s="44">
        <v>162</v>
      </c>
      <c r="C481" s="45">
        <v>1004</v>
      </c>
      <c r="D481" s="46" t="s">
        <v>30</v>
      </c>
      <c r="E481" s="47" t="s">
        <v>3</v>
      </c>
      <c r="F481" s="46" t="s">
        <v>2</v>
      </c>
      <c r="G481" s="48" t="s">
        <v>101</v>
      </c>
      <c r="H481" s="49">
        <v>400</v>
      </c>
      <c r="I481" s="50">
        <f>I482</f>
        <v>846.4</v>
      </c>
      <c r="J481" s="50">
        <f>J482</f>
        <v>846.4</v>
      </c>
      <c r="K481" s="50"/>
      <c r="L481" s="50"/>
      <c r="M481" s="50">
        <f t="shared" si="83"/>
        <v>846.4</v>
      </c>
      <c r="N481" s="51">
        <f t="shared" si="84"/>
        <v>846.4</v>
      </c>
      <c r="O481" s="52"/>
      <c r="P481" s="52"/>
      <c r="Q481" s="51">
        <f t="shared" si="87"/>
        <v>846.4</v>
      </c>
      <c r="R481" s="51">
        <f t="shared" si="81"/>
        <v>846.4</v>
      </c>
      <c r="S481" s="52"/>
      <c r="T481" s="52"/>
      <c r="U481" s="53">
        <f t="shared" si="80"/>
        <v>846.4</v>
      </c>
      <c r="V481" s="53">
        <f t="shared" si="80"/>
        <v>846.4</v>
      </c>
      <c r="W481" s="53"/>
      <c r="X481" s="53"/>
      <c r="Y481" s="53">
        <f t="shared" si="90"/>
        <v>846.4</v>
      </c>
      <c r="Z481" s="53">
        <f t="shared" si="91"/>
        <v>846.4</v>
      </c>
    </row>
    <row r="482" spans="1:26" x14ac:dyDescent="0.2">
      <c r="A482" s="43" t="s">
        <v>98</v>
      </c>
      <c r="B482" s="44">
        <v>162</v>
      </c>
      <c r="C482" s="45">
        <v>1004</v>
      </c>
      <c r="D482" s="46" t="s">
        <v>30</v>
      </c>
      <c r="E482" s="47" t="s">
        <v>3</v>
      </c>
      <c r="F482" s="46" t="s">
        <v>2</v>
      </c>
      <c r="G482" s="48" t="s">
        <v>101</v>
      </c>
      <c r="H482" s="49">
        <v>410</v>
      </c>
      <c r="I482" s="50">
        <v>846.4</v>
      </c>
      <c r="J482" s="50">
        <v>846.4</v>
      </c>
      <c r="K482" s="50"/>
      <c r="L482" s="50"/>
      <c r="M482" s="50">
        <f t="shared" si="83"/>
        <v>846.4</v>
      </c>
      <c r="N482" s="51">
        <f t="shared" si="84"/>
        <v>846.4</v>
      </c>
      <c r="O482" s="52"/>
      <c r="P482" s="52"/>
      <c r="Q482" s="51">
        <f t="shared" si="87"/>
        <v>846.4</v>
      </c>
      <c r="R482" s="51">
        <f t="shared" si="81"/>
        <v>846.4</v>
      </c>
      <c r="S482" s="52"/>
      <c r="T482" s="52"/>
      <c r="U482" s="53">
        <f t="shared" ref="U482:V545" si="92">Q482+S482</f>
        <v>846.4</v>
      </c>
      <c r="V482" s="53">
        <f t="shared" si="92"/>
        <v>846.4</v>
      </c>
      <c r="W482" s="53"/>
      <c r="X482" s="53"/>
      <c r="Y482" s="53">
        <f t="shared" si="90"/>
        <v>846.4</v>
      </c>
      <c r="Z482" s="53">
        <f t="shared" si="91"/>
        <v>846.4</v>
      </c>
    </row>
    <row r="483" spans="1:26" ht="45" x14ac:dyDescent="0.2">
      <c r="A483" s="43" t="s">
        <v>261</v>
      </c>
      <c r="B483" s="44">
        <v>162</v>
      </c>
      <c r="C483" s="45">
        <v>1004</v>
      </c>
      <c r="D483" s="46" t="s">
        <v>30</v>
      </c>
      <c r="E483" s="47" t="s">
        <v>3</v>
      </c>
      <c r="F483" s="46" t="s">
        <v>2</v>
      </c>
      <c r="G483" s="48" t="s">
        <v>97</v>
      </c>
      <c r="H483" s="49" t="s">
        <v>7</v>
      </c>
      <c r="I483" s="50">
        <f>I484</f>
        <v>2345.1999999999998</v>
      </c>
      <c r="J483" s="50">
        <f>J484</f>
        <v>2345.1999999999998</v>
      </c>
      <c r="K483" s="50"/>
      <c r="L483" s="50"/>
      <c r="M483" s="50">
        <f t="shared" si="83"/>
        <v>2345.1999999999998</v>
      </c>
      <c r="N483" s="51">
        <f t="shared" si="84"/>
        <v>2345.1999999999998</v>
      </c>
      <c r="O483" s="52"/>
      <c r="P483" s="52"/>
      <c r="Q483" s="51">
        <f t="shared" si="87"/>
        <v>2345.1999999999998</v>
      </c>
      <c r="R483" s="51">
        <f t="shared" si="81"/>
        <v>2345.1999999999998</v>
      </c>
      <c r="S483" s="52"/>
      <c r="T483" s="52"/>
      <c r="U483" s="53">
        <f t="shared" si="92"/>
        <v>2345.1999999999998</v>
      </c>
      <c r="V483" s="53">
        <f t="shared" si="92"/>
        <v>2345.1999999999998</v>
      </c>
      <c r="W483" s="53"/>
      <c r="X483" s="53"/>
      <c r="Y483" s="53">
        <f t="shared" si="90"/>
        <v>2345.1999999999998</v>
      </c>
      <c r="Z483" s="53">
        <f t="shared" si="91"/>
        <v>2345.1999999999998</v>
      </c>
    </row>
    <row r="484" spans="1:26" ht="22.5" x14ac:dyDescent="0.2">
      <c r="A484" s="43" t="s">
        <v>99</v>
      </c>
      <c r="B484" s="44">
        <v>162</v>
      </c>
      <c r="C484" s="45">
        <v>1004</v>
      </c>
      <c r="D484" s="46" t="s">
        <v>30</v>
      </c>
      <c r="E484" s="47" t="s">
        <v>3</v>
      </c>
      <c r="F484" s="46" t="s">
        <v>2</v>
      </c>
      <c r="G484" s="48" t="s">
        <v>97</v>
      </c>
      <c r="H484" s="49">
        <v>400</v>
      </c>
      <c r="I484" s="50">
        <f>I485</f>
        <v>2345.1999999999998</v>
      </c>
      <c r="J484" s="50">
        <f>J485</f>
        <v>2345.1999999999998</v>
      </c>
      <c r="K484" s="50"/>
      <c r="L484" s="50"/>
      <c r="M484" s="50">
        <f t="shared" si="83"/>
        <v>2345.1999999999998</v>
      </c>
      <c r="N484" s="51">
        <f t="shared" si="84"/>
        <v>2345.1999999999998</v>
      </c>
      <c r="O484" s="52"/>
      <c r="P484" s="52"/>
      <c r="Q484" s="51">
        <f t="shared" ref="Q484:Q550" si="93">M484+O484</f>
        <v>2345.1999999999998</v>
      </c>
      <c r="R484" s="51">
        <f t="shared" ref="R484:R550" si="94">N484+P484</f>
        <v>2345.1999999999998</v>
      </c>
      <c r="S484" s="52"/>
      <c r="T484" s="52"/>
      <c r="U484" s="53">
        <f t="shared" si="92"/>
        <v>2345.1999999999998</v>
      </c>
      <c r="V484" s="53">
        <f t="shared" si="92"/>
        <v>2345.1999999999998</v>
      </c>
      <c r="W484" s="53"/>
      <c r="X484" s="53"/>
      <c r="Y484" s="53">
        <f t="shared" si="90"/>
        <v>2345.1999999999998</v>
      </c>
      <c r="Z484" s="53">
        <f t="shared" si="91"/>
        <v>2345.1999999999998</v>
      </c>
    </row>
    <row r="485" spans="1:26" x14ac:dyDescent="0.2">
      <c r="A485" s="43" t="s">
        <v>98</v>
      </c>
      <c r="B485" s="44">
        <v>162</v>
      </c>
      <c r="C485" s="45">
        <v>1004</v>
      </c>
      <c r="D485" s="46" t="s">
        <v>30</v>
      </c>
      <c r="E485" s="47" t="s">
        <v>3</v>
      </c>
      <c r="F485" s="46" t="s">
        <v>2</v>
      </c>
      <c r="G485" s="48" t="s">
        <v>97</v>
      </c>
      <c r="H485" s="49">
        <v>410</v>
      </c>
      <c r="I485" s="50">
        <v>2345.1999999999998</v>
      </c>
      <c r="J485" s="50">
        <v>2345.1999999999998</v>
      </c>
      <c r="K485" s="50"/>
      <c r="L485" s="50"/>
      <c r="M485" s="50">
        <f t="shared" si="83"/>
        <v>2345.1999999999998</v>
      </c>
      <c r="N485" s="51">
        <f t="shared" si="84"/>
        <v>2345.1999999999998</v>
      </c>
      <c r="O485" s="52"/>
      <c r="P485" s="52"/>
      <c r="Q485" s="51">
        <f t="shared" si="93"/>
        <v>2345.1999999999998</v>
      </c>
      <c r="R485" s="51">
        <f t="shared" si="94"/>
        <v>2345.1999999999998</v>
      </c>
      <c r="S485" s="52"/>
      <c r="T485" s="52"/>
      <c r="U485" s="53">
        <f t="shared" si="92"/>
        <v>2345.1999999999998</v>
      </c>
      <c r="V485" s="53">
        <f t="shared" si="92"/>
        <v>2345.1999999999998</v>
      </c>
      <c r="W485" s="53"/>
      <c r="X485" s="53"/>
      <c r="Y485" s="53">
        <f t="shared" si="90"/>
        <v>2345.1999999999998</v>
      </c>
      <c r="Z485" s="53">
        <f t="shared" si="91"/>
        <v>2345.1999999999998</v>
      </c>
    </row>
    <row r="486" spans="1:26" ht="22.5" x14ac:dyDescent="0.2">
      <c r="A486" s="62" t="s">
        <v>96</v>
      </c>
      <c r="B486" s="63">
        <v>298</v>
      </c>
      <c r="C486" s="64" t="s">
        <v>7</v>
      </c>
      <c r="D486" s="65" t="s">
        <v>7</v>
      </c>
      <c r="E486" s="66" t="s">
        <v>7</v>
      </c>
      <c r="F486" s="65" t="s">
        <v>7</v>
      </c>
      <c r="G486" s="67" t="s">
        <v>7</v>
      </c>
      <c r="H486" s="68" t="s">
        <v>7</v>
      </c>
      <c r="I486" s="69">
        <f>I487+I545+I573+I586+I624</f>
        <v>51551.9</v>
      </c>
      <c r="J486" s="69">
        <f>J487+J545+J573+J586+J624</f>
        <v>51725.4</v>
      </c>
      <c r="K486" s="69"/>
      <c r="L486" s="69"/>
      <c r="M486" s="69">
        <f t="shared" si="83"/>
        <v>51551.9</v>
      </c>
      <c r="N486" s="70">
        <f t="shared" si="84"/>
        <v>51725.4</v>
      </c>
      <c r="O486" s="52"/>
      <c r="P486" s="52"/>
      <c r="Q486" s="70">
        <f t="shared" si="93"/>
        <v>51551.9</v>
      </c>
      <c r="R486" s="70">
        <f t="shared" si="94"/>
        <v>51725.4</v>
      </c>
      <c r="S486" s="98">
        <f>S487+S545+S573+S586+S624</f>
        <v>0</v>
      </c>
      <c r="T486" s="98">
        <f>T487+T545+T573+T586+T624</f>
        <v>0</v>
      </c>
      <c r="U486" s="41">
        <f t="shared" si="92"/>
        <v>51551.9</v>
      </c>
      <c r="V486" s="41">
        <f t="shared" si="92"/>
        <v>51725.4</v>
      </c>
      <c r="W486" s="41"/>
      <c r="X486" s="41"/>
      <c r="Y486" s="41">
        <f t="shared" si="90"/>
        <v>51551.9</v>
      </c>
      <c r="Z486" s="41">
        <f t="shared" si="91"/>
        <v>51725.4</v>
      </c>
    </row>
    <row r="487" spans="1:26" x14ac:dyDescent="0.2">
      <c r="A487" s="43" t="s">
        <v>27</v>
      </c>
      <c r="B487" s="44">
        <v>298</v>
      </c>
      <c r="C487" s="45">
        <v>100</v>
      </c>
      <c r="D487" s="46" t="s">
        <v>7</v>
      </c>
      <c r="E487" s="47" t="s">
        <v>7</v>
      </c>
      <c r="F487" s="46" t="s">
        <v>7</v>
      </c>
      <c r="G487" s="48" t="s">
        <v>7</v>
      </c>
      <c r="H487" s="49" t="s">
        <v>7</v>
      </c>
      <c r="I487" s="50">
        <f>I488+I494+I516+I521</f>
        <v>24899.1</v>
      </c>
      <c r="J487" s="50">
        <f>J488+J494+J516+J521</f>
        <v>24962.3</v>
      </c>
      <c r="K487" s="50"/>
      <c r="L487" s="50"/>
      <c r="M487" s="50">
        <f t="shared" si="83"/>
        <v>24899.1</v>
      </c>
      <c r="N487" s="51">
        <f t="shared" si="84"/>
        <v>24962.3</v>
      </c>
      <c r="O487" s="52"/>
      <c r="P487" s="52"/>
      <c r="Q487" s="51">
        <f t="shared" si="93"/>
        <v>24899.1</v>
      </c>
      <c r="R487" s="51">
        <f t="shared" si="94"/>
        <v>24962.3</v>
      </c>
      <c r="S487" s="73">
        <f>S494+S521</f>
        <v>0</v>
      </c>
      <c r="T487" s="73">
        <f>T494+T521</f>
        <v>0</v>
      </c>
      <c r="U487" s="53">
        <f t="shared" si="92"/>
        <v>24899.1</v>
      </c>
      <c r="V487" s="53">
        <f t="shared" si="92"/>
        <v>24962.3</v>
      </c>
      <c r="W487" s="53"/>
      <c r="X487" s="53"/>
      <c r="Y487" s="53">
        <f t="shared" si="90"/>
        <v>24899.1</v>
      </c>
      <c r="Z487" s="53">
        <f t="shared" si="91"/>
        <v>24962.3</v>
      </c>
    </row>
    <row r="488" spans="1:26" ht="22.5" x14ac:dyDescent="0.2">
      <c r="A488" s="43" t="s">
        <v>95</v>
      </c>
      <c r="B488" s="44">
        <v>298</v>
      </c>
      <c r="C488" s="45">
        <v>102</v>
      </c>
      <c r="D488" s="46" t="s">
        <v>7</v>
      </c>
      <c r="E488" s="47" t="s">
        <v>7</v>
      </c>
      <c r="F488" s="46" t="s">
        <v>7</v>
      </c>
      <c r="G488" s="48" t="s">
        <v>7</v>
      </c>
      <c r="H488" s="49" t="s">
        <v>7</v>
      </c>
      <c r="I488" s="50">
        <f>I489</f>
        <v>2650.8</v>
      </c>
      <c r="J488" s="50">
        <f t="shared" ref="I488:J492" si="95">J489</f>
        <v>2650.8</v>
      </c>
      <c r="K488" s="50"/>
      <c r="L488" s="50"/>
      <c r="M488" s="50">
        <f t="shared" si="83"/>
        <v>2650.8</v>
      </c>
      <c r="N488" s="51">
        <f t="shared" si="84"/>
        <v>2650.8</v>
      </c>
      <c r="O488" s="52"/>
      <c r="P488" s="52"/>
      <c r="Q488" s="51">
        <f t="shared" si="93"/>
        <v>2650.8</v>
      </c>
      <c r="R488" s="51">
        <f t="shared" si="94"/>
        <v>2650.8</v>
      </c>
      <c r="S488" s="99"/>
      <c r="T488" s="99"/>
      <c r="U488" s="53">
        <f t="shared" si="92"/>
        <v>2650.8</v>
      </c>
      <c r="V488" s="53">
        <f t="shared" si="92"/>
        <v>2650.8</v>
      </c>
      <c r="W488" s="53"/>
      <c r="X488" s="53"/>
      <c r="Y488" s="53">
        <f t="shared" si="90"/>
        <v>2650.8</v>
      </c>
      <c r="Z488" s="53">
        <f t="shared" si="91"/>
        <v>2650.8</v>
      </c>
    </row>
    <row r="489" spans="1:26" ht="22.5" x14ac:dyDescent="0.2">
      <c r="A489" s="43" t="s">
        <v>309</v>
      </c>
      <c r="B489" s="44">
        <v>298</v>
      </c>
      <c r="C489" s="45">
        <v>102</v>
      </c>
      <c r="D489" s="46">
        <v>51</v>
      </c>
      <c r="E489" s="47" t="s">
        <v>3</v>
      </c>
      <c r="F489" s="46" t="s">
        <v>2</v>
      </c>
      <c r="G489" s="48" t="s">
        <v>9</v>
      </c>
      <c r="H489" s="49" t="s">
        <v>7</v>
      </c>
      <c r="I489" s="50">
        <f t="shared" si="95"/>
        <v>2650.8</v>
      </c>
      <c r="J489" s="50">
        <f t="shared" si="95"/>
        <v>2650.8</v>
      </c>
      <c r="K489" s="50"/>
      <c r="L489" s="50"/>
      <c r="M489" s="50">
        <f t="shared" si="83"/>
        <v>2650.8</v>
      </c>
      <c r="N489" s="51">
        <f t="shared" si="84"/>
        <v>2650.8</v>
      </c>
      <c r="O489" s="52"/>
      <c r="P489" s="52"/>
      <c r="Q489" s="51">
        <f t="shared" si="93"/>
        <v>2650.8</v>
      </c>
      <c r="R489" s="51">
        <f t="shared" si="94"/>
        <v>2650.8</v>
      </c>
      <c r="S489" s="99"/>
      <c r="T489" s="99"/>
      <c r="U489" s="53">
        <f t="shared" si="92"/>
        <v>2650.8</v>
      </c>
      <c r="V489" s="53">
        <f t="shared" si="92"/>
        <v>2650.8</v>
      </c>
      <c r="W489" s="53"/>
      <c r="X489" s="53"/>
      <c r="Y489" s="53">
        <f t="shared" si="90"/>
        <v>2650.8</v>
      </c>
      <c r="Z489" s="53">
        <f t="shared" si="91"/>
        <v>2650.8</v>
      </c>
    </row>
    <row r="490" spans="1:26" ht="22.5" x14ac:dyDescent="0.2">
      <c r="A490" s="43" t="s">
        <v>94</v>
      </c>
      <c r="B490" s="44">
        <v>298</v>
      </c>
      <c r="C490" s="45">
        <v>102</v>
      </c>
      <c r="D490" s="46" t="s">
        <v>93</v>
      </c>
      <c r="E490" s="47" t="s">
        <v>23</v>
      </c>
      <c r="F490" s="46" t="s">
        <v>2</v>
      </c>
      <c r="G490" s="48" t="s">
        <v>9</v>
      </c>
      <c r="H490" s="49" t="s">
        <v>7</v>
      </c>
      <c r="I490" s="50">
        <f t="shared" si="95"/>
        <v>2650.8</v>
      </c>
      <c r="J490" s="50">
        <f t="shared" si="95"/>
        <v>2650.8</v>
      </c>
      <c r="K490" s="50"/>
      <c r="L490" s="50"/>
      <c r="M490" s="50">
        <f t="shared" si="83"/>
        <v>2650.8</v>
      </c>
      <c r="N490" s="51">
        <f t="shared" si="84"/>
        <v>2650.8</v>
      </c>
      <c r="O490" s="52"/>
      <c r="P490" s="52"/>
      <c r="Q490" s="51">
        <f t="shared" si="93"/>
        <v>2650.8</v>
      </c>
      <c r="R490" s="51">
        <f t="shared" si="94"/>
        <v>2650.8</v>
      </c>
      <c r="S490" s="99"/>
      <c r="T490" s="99"/>
      <c r="U490" s="53">
        <f t="shared" si="92"/>
        <v>2650.8</v>
      </c>
      <c r="V490" s="53">
        <f t="shared" si="92"/>
        <v>2650.8</v>
      </c>
      <c r="W490" s="53"/>
      <c r="X490" s="53"/>
      <c r="Y490" s="53">
        <f t="shared" si="90"/>
        <v>2650.8</v>
      </c>
      <c r="Z490" s="53">
        <f t="shared" si="91"/>
        <v>2650.8</v>
      </c>
    </row>
    <row r="491" spans="1:26" ht="22.5" x14ac:dyDescent="0.2">
      <c r="A491" s="43" t="s">
        <v>15</v>
      </c>
      <c r="B491" s="44">
        <v>298</v>
      </c>
      <c r="C491" s="45">
        <v>102</v>
      </c>
      <c r="D491" s="46" t="s">
        <v>93</v>
      </c>
      <c r="E491" s="47" t="s">
        <v>23</v>
      </c>
      <c r="F491" s="46" t="s">
        <v>2</v>
      </c>
      <c r="G491" s="48" t="s">
        <v>11</v>
      </c>
      <c r="H491" s="49" t="s">
        <v>7</v>
      </c>
      <c r="I491" s="50">
        <f t="shared" si="95"/>
        <v>2650.8</v>
      </c>
      <c r="J491" s="50">
        <f t="shared" si="95"/>
        <v>2650.8</v>
      </c>
      <c r="K491" s="50"/>
      <c r="L491" s="50"/>
      <c r="M491" s="50">
        <f t="shared" si="83"/>
        <v>2650.8</v>
      </c>
      <c r="N491" s="51">
        <f t="shared" si="84"/>
        <v>2650.8</v>
      </c>
      <c r="O491" s="52"/>
      <c r="P491" s="52"/>
      <c r="Q491" s="51">
        <f t="shared" si="93"/>
        <v>2650.8</v>
      </c>
      <c r="R491" s="51">
        <f t="shared" si="94"/>
        <v>2650.8</v>
      </c>
      <c r="S491" s="99"/>
      <c r="T491" s="99"/>
      <c r="U491" s="53">
        <f t="shared" si="92"/>
        <v>2650.8</v>
      </c>
      <c r="V491" s="53">
        <f t="shared" si="92"/>
        <v>2650.8</v>
      </c>
      <c r="W491" s="53"/>
      <c r="X491" s="53"/>
      <c r="Y491" s="53">
        <f t="shared" si="90"/>
        <v>2650.8</v>
      </c>
      <c r="Z491" s="53">
        <f t="shared" si="91"/>
        <v>2650.8</v>
      </c>
    </row>
    <row r="492" spans="1:26" ht="43.9" customHeight="1" x14ac:dyDescent="0.2">
      <c r="A492" s="43" t="s">
        <v>6</v>
      </c>
      <c r="B492" s="44">
        <v>298</v>
      </c>
      <c r="C492" s="45">
        <v>102</v>
      </c>
      <c r="D492" s="46" t="s">
        <v>93</v>
      </c>
      <c r="E492" s="47" t="s">
        <v>23</v>
      </c>
      <c r="F492" s="46" t="s">
        <v>2</v>
      </c>
      <c r="G492" s="48" t="s">
        <v>11</v>
      </c>
      <c r="H492" s="49">
        <v>100</v>
      </c>
      <c r="I492" s="50">
        <f t="shared" si="95"/>
        <v>2650.8</v>
      </c>
      <c r="J492" s="50">
        <f t="shared" si="95"/>
        <v>2650.8</v>
      </c>
      <c r="K492" s="50"/>
      <c r="L492" s="50"/>
      <c r="M492" s="50">
        <f t="shared" si="83"/>
        <v>2650.8</v>
      </c>
      <c r="N492" s="51">
        <f t="shared" si="84"/>
        <v>2650.8</v>
      </c>
      <c r="O492" s="52"/>
      <c r="P492" s="52"/>
      <c r="Q492" s="51">
        <f t="shared" si="93"/>
        <v>2650.8</v>
      </c>
      <c r="R492" s="51">
        <f t="shared" si="94"/>
        <v>2650.8</v>
      </c>
      <c r="S492" s="99"/>
      <c r="T492" s="99"/>
      <c r="U492" s="53">
        <f t="shared" si="92"/>
        <v>2650.8</v>
      </c>
      <c r="V492" s="53">
        <f t="shared" si="92"/>
        <v>2650.8</v>
      </c>
      <c r="W492" s="53"/>
      <c r="X492" s="53"/>
      <c r="Y492" s="53">
        <f t="shared" si="90"/>
        <v>2650.8</v>
      </c>
      <c r="Z492" s="53">
        <f t="shared" si="91"/>
        <v>2650.8</v>
      </c>
    </row>
    <row r="493" spans="1:26" ht="22.5" x14ac:dyDescent="0.2">
      <c r="A493" s="43" t="s">
        <v>5</v>
      </c>
      <c r="B493" s="44">
        <v>298</v>
      </c>
      <c r="C493" s="45">
        <v>102</v>
      </c>
      <c r="D493" s="46" t="s">
        <v>93</v>
      </c>
      <c r="E493" s="47" t="s">
        <v>23</v>
      </c>
      <c r="F493" s="46" t="s">
        <v>2</v>
      </c>
      <c r="G493" s="48" t="s">
        <v>11</v>
      </c>
      <c r="H493" s="49">
        <v>120</v>
      </c>
      <c r="I493" s="50">
        <f>2167+483.8</f>
        <v>2650.8</v>
      </c>
      <c r="J493" s="50">
        <f>2167+483.8</f>
        <v>2650.8</v>
      </c>
      <c r="K493" s="50"/>
      <c r="L493" s="50"/>
      <c r="M493" s="50">
        <f t="shared" si="83"/>
        <v>2650.8</v>
      </c>
      <c r="N493" s="51">
        <f t="shared" si="84"/>
        <v>2650.8</v>
      </c>
      <c r="O493" s="52"/>
      <c r="P493" s="52"/>
      <c r="Q493" s="51">
        <f t="shared" si="93"/>
        <v>2650.8</v>
      </c>
      <c r="R493" s="51">
        <f t="shared" si="94"/>
        <v>2650.8</v>
      </c>
      <c r="S493" s="99"/>
      <c r="T493" s="99"/>
      <c r="U493" s="53">
        <f t="shared" si="92"/>
        <v>2650.8</v>
      </c>
      <c r="V493" s="53">
        <f t="shared" si="92"/>
        <v>2650.8</v>
      </c>
      <c r="W493" s="53"/>
      <c r="X493" s="53"/>
      <c r="Y493" s="53">
        <f t="shared" si="90"/>
        <v>2650.8</v>
      </c>
      <c r="Z493" s="53">
        <f t="shared" si="91"/>
        <v>2650.8</v>
      </c>
    </row>
    <row r="494" spans="1:26" ht="34.15" customHeight="1" x14ac:dyDescent="0.2">
      <c r="A494" s="43" t="s">
        <v>92</v>
      </c>
      <c r="B494" s="44">
        <v>298</v>
      </c>
      <c r="C494" s="45">
        <v>104</v>
      </c>
      <c r="D494" s="46" t="s">
        <v>7</v>
      </c>
      <c r="E494" s="47" t="s">
        <v>7</v>
      </c>
      <c r="F494" s="46" t="s">
        <v>7</v>
      </c>
      <c r="G494" s="48" t="s">
        <v>7</v>
      </c>
      <c r="H494" s="49" t="s">
        <v>7</v>
      </c>
      <c r="I494" s="50">
        <f>I495</f>
        <v>20181.5</v>
      </c>
      <c r="J494" s="50">
        <f>J495</f>
        <v>20241.599999999999</v>
      </c>
      <c r="K494" s="50"/>
      <c r="L494" s="50"/>
      <c r="M494" s="50">
        <f t="shared" si="83"/>
        <v>20181.5</v>
      </c>
      <c r="N494" s="51">
        <f t="shared" si="84"/>
        <v>20241.599999999999</v>
      </c>
      <c r="O494" s="52"/>
      <c r="P494" s="52"/>
      <c r="Q494" s="51">
        <f t="shared" si="93"/>
        <v>20181.5</v>
      </c>
      <c r="R494" s="51">
        <f t="shared" si="94"/>
        <v>20241.599999999999</v>
      </c>
      <c r="S494" s="99">
        <f>S495</f>
        <v>-132.19999999999999</v>
      </c>
      <c r="T494" s="99">
        <f>T495</f>
        <v>-132.19999999999999</v>
      </c>
      <c r="U494" s="53">
        <f t="shared" si="92"/>
        <v>20049.3</v>
      </c>
      <c r="V494" s="53">
        <f t="shared" si="92"/>
        <v>20109.399999999998</v>
      </c>
      <c r="W494" s="53"/>
      <c r="X494" s="53"/>
      <c r="Y494" s="53">
        <f t="shared" si="90"/>
        <v>20049.3</v>
      </c>
      <c r="Z494" s="53">
        <f t="shared" si="91"/>
        <v>20109.399999999998</v>
      </c>
    </row>
    <row r="495" spans="1:26" ht="45.6" customHeight="1" x14ac:dyDescent="0.2">
      <c r="A495" s="43" t="s">
        <v>300</v>
      </c>
      <c r="B495" s="44">
        <v>298</v>
      </c>
      <c r="C495" s="45">
        <v>104</v>
      </c>
      <c r="D495" s="46" t="s">
        <v>34</v>
      </c>
      <c r="E495" s="47" t="s">
        <v>3</v>
      </c>
      <c r="F495" s="46" t="s">
        <v>2</v>
      </c>
      <c r="G495" s="48" t="s">
        <v>9</v>
      </c>
      <c r="H495" s="49" t="s">
        <v>7</v>
      </c>
      <c r="I495" s="50">
        <f>I496+I501+I506+I513</f>
        <v>20181.5</v>
      </c>
      <c r="J495" s="50">
        <f>J496+J501+J506+J513</f>
        <v>20241.599999999999</v>
      </c>
      <c r="K495" s="50"/>
      <c r="L495" s="50"/>
      <c r="M495" s="50">
        <f t="shared" si="83"/>
        <v>20181.5</v>
      </c>
      <c r="N495" s="51">
        <f t="shared" si="84"/>
        <v>20241.599999999999</v>
      </c>
      <c r="O495" s="52"/>
      <c r="P495" s="52"/>
      <c r="Q495" s="51">
        <f t="shared" si="93"/>
        <v>20181.5</v>
      </c>
      <c r="R495" s="51">
        <f t="shared" si="94"/>
        <v>20241.599999999999</v>
      </c>
      <c r="S495" s="99">
        <f>S513</f>
        <v>-132.19999999999999</v>
      </c>
      <c r="T495" s="99">
        <f>T513</f>
        <v>-132.19999999999999</v>
      </c>
      <c r="U495" s="53">
        <f t="shared" si="92"/>
        <v>20049.3</v>
      </c>
      <c r="V495" s="53">
        <f t="shared" si="92"/>
        <v>20109.399999999998</v>
      </c>
      <c r="W495" s="53"/>
      <c r="X495" s="53"/>
      <c r="Y495" s="53">
        <f t="shared" si="90"/>
        <v>20049.3</v>
      </c>
      <c r="Z495" s="53">
        <f t="shared" si="91"/>
        <v>20109.399999999998</v>
      </c>
    </row>
    <row r="496" spans="1:26" ht="22.5" x14ac:dyDescent="0.2">
      <c r="A496" s="43" t="s">
        <v>91</v>
      </c>
      <c r="B496" s="44">
        <v>298</v>
      </c>
      <c r="C496" s="45">
        <v>104</v>
      </c>
      <c r="D496" s="46" t="s">
        <v>34</v>
      </c>
      <c r="E496" s="47" t="s">
        <v>3</v>
      </c>
      <c r="F496" s="46" t="s">
        <v>2</v>
      </c>
      <c r="G496" s="48" t="s">
        <v>90</v>
      </c>
      <c r="H496" s="49" t="s">
        <v>7</v>
      </c>
      <c r="I496" s="50">
        <f>I497+I499</f>
        <v>583.70000000000005</v>
      </c>
      <c r="J496" s="50">
        <f>J497+J499</f>
        <v>603.70000000000005</v>
      </c>
      <c r="K496" s="50"/>
      <c r="L496" s="50"/>
      <c r="M496" s="50">
        <f t="shared" si="83"/>
        <v>583.70000000000005</v>
      </c>
      <c r="N496" s="51">
        <f t="shared" si="84"/>
        <v>603.70000000000005</v>
      </c>
      <c r="O496" s="52"/>
      <c r="P496" s="52"/>
      <c r="Q496" s="51">
        <f t="shared" si="93"/>
        <v>583.70000000000005</v>
      </c>
      <c r="R496" s="51">
        <f t="shared" si="94"/>
        <v>603.70000000000005</v>
      </c>
      <c r="S496" s="52"/>
      <c r="T496" s="52"/>
      <c r="U496" s="53">
        <f t="shared" si="92"/>
        <v>583.70000000000005</v>
      </c>
      <c r="V496" s="53">
        <f t="shared" si="92"/>
        <v>603.70000000000005</v>
      </c>
      <c r="W496" s="53"/>
      <c r="X496" s="53"/>
      <c r="Y496" s="53">
        <f t="shared" si="90"/>
        <v>583.70000000000005</v>
      </c>
      <c r="Z496" s="53">
        <f t="shared" si="91"/>
        <v>603.70000000000005</v>
      </c>
    </row>
    <row r="497" spans="1:26" ht="45" x14ac:dyDescent="0.2">
      <c r="A497" s="43" t="s">
        <v>6</v>
      </c>
      <c r="B497" s="44">
        <v>298</v>
      </c>
      <c r="C497" s="45">
        <v>104</v>
      </c>
      <c r="D497" s="46" t="s">
        <v>34</v>
      </c>
      <c r="E497" s="47" t="s">
        <v>3</v>
      </c>
      <c r="F497" s="46" t="s">
        <v>2</v>
      </c>
      <c r="G497" s="48" t="s">
        <v>90</v>
      </c>
      <c r="H497" s="49">
        <v>100</v>
      </c>
      <c r="I497" s="50">
        <f>I498</f>
        <v>465.70000000000005</v>
      </c>
      <c r="J497" s="50">
        <f>J498</f>
        <v>465.70000000000005</v>
      </c>
      <c r="K497" s="50"/>
      <c r="L497" s="50"/>
      <c r="M497" s="50">
        <f t="shared" si="83"/>
        <v>465.70000000000005</v>
      </c>
      <c r="N497" s="51">
        <f t="shared" si="84"/>
        <v>465.70000000000005</v>
      </c>
      <c r="O497" s="52"/>
      <c r="P497" s="52"/>
      <c r="Q497" s="51">
        <f t="shared" si="93"/>
        <v>465.70000000000005</v>
      </c>
      <c r="R497" s="51">
        <f t="shared" si="94"/>
        <v>465.70000000000005</v>
      </c>
      <c r="S497" s="52"/>
      <c r="T497" s="52"/>
      <c r="U497" s="53">
        <f t="shared" si="92"/>
        <v>465.70000000000005</v>
      </c>
      <c r="V497" s="53">
        <f t="shared" si="92"/>
        <v>465.70000000000005</v>
      </c>
      <c r="W497" s="53"/>
      <c r="X497" s="53"/>
      <c r="Y497" s="53">
        <f t="shared" si="90"/>
        <v>465.70000000000005</v>
      </c>
      <c r="Z497" s="53">
        <f t="shared" si="91"/>
        <v>465.70000000000005</v>
      </c>
    </row>
    <row r="498" spans="1:26" ht="22.5" x14ac:dyDescent="0.2">
      <c r="A498" s="43" t="s">
        <v>5</v>
      </c>
      <c r="B498" s="44">
        <v>298</v>
      </c>
      <c r="C498" s="45">
        <v>104</v>
      </c>
      <c r="D498" s="46" t="s">
        <v>34</v>
      </c>
      <c r="E498" s="47" t="s">
        <v>3</v>
      </c>
      <c r="F498" s="46" t="s">
        <v>2</v>
      </c>
      <c r="G498" s="48" t="s">
        <v>90</v>
      </c>
      <c r="H498" s="49">
        <v>120</v>
      </c>
      <c r="I498" s="50">
        <f>345.7+15.6+104.4</f>
        <v>465.70000000000005</v>
      </c>
      <c r="J498" s="50">
        <f>345.7+15.6+104.4</f>
        <v>465.70000000000005</v>
      </c>
      <c r="K498" s="50"/>
      <c r="L498" s="50"/>
      <c r="M498" s="50">
        <f t="shared" ref="M498:M564" si="96">I498+K498</f>
        <v>465.70000000000005</v>
      </c>
      <c r="N498" s="51">
        <f t="shared" ref="N498:N564" si="97">J498+L498</f>
        <v>465.70000000000005</v>
      </c>
      <c r="O498" s="52"/>
      <c r="P498" s="52"/>
      <c r="Q498" s="51">
        <f t="shared" si="93"/>
        <v>465.70000000000005</v>
      </c>
      <c r="R498" s="51">
        <f t="shared" si="94"/>
        <v>465.70000000000005</v>
      </c>
      <c r="S498" s="52"/>
      <c r="T498" s="52"/>
      <c r="U498" s="53">
        <f t="shared" si="92"/>
        <v>465.70000000000005</v>
      </c>
      <c r="V498" s="53">
        <f t="shared" si="92"/>
        <v>465.70000000000005</v>
      </c>
      <c r="W498" s="53"/>
      <c r="X498" s="53"/>
      <c r="Y498" s="53">
        <f t="shared" si="90"/>
        <v>465.70000000000005</v>
      </c>
      <c r="Z498" s="53">
        <f t="shared" si="91"/>
        <v>465.70000000000005</v>
      </c>
    </row>
    <row r="499" spans="1:26" ht="22.5" x14ac:dyDescent="0.2">
      <c r="A499" s="43" t="s">
        <v>14</v>
      </c>
      <c r="B499" s="44">
        <v>298</v>
      </c>
      <c r="C499" s="45">
        <v>104</v>
      </c>
      <c r="D499" s="46" t="s">
        <v>34</v>
      </c>
      <c r="E499" s="47" t="s">
        <v>3</v>
      </c>
      <c r="F499" s="46" t="s">
        <v>2</v>
      </c>
      <c r="G499" s="48" t="s">
        <v>90</v>
      </c>
      <c r="H499" s="49">
        <v>200</v>
      </c>
      <c r="I499" s="50">
        <f>I500</f>
        <v>118</v>
      </c>
      <c r="J499" s="50">
        <f>J500</f>
        <v>138</v>
      </c>
      <c r="K499" s="50"/>
      <c r="L499" s="50"/>
      <c r="M499" s="50">
        <f t="shared" si="96"/>
        <v>118</v>
      </c>
      <c r="N499" s="51">
        <f t="shared" si="97"/>
        <v>138</v>
      </c>
      <c r="O499" s="52"/>
      <c r="P499" s="52"/>
      <c r="Q499" s="51">
        <f t="shared" si="93"/>
        <v>118</v>
      </c>
      <c r="R499" s="51">
        <f t="shared" si="94"/>
        <v>138</v>
      </c>
      <c r="S499" s="52"/>
      <c r="T499" s="52"/>
      <c r="U499" s="53">
        <f t="shared" si="92"/>
        <v>118</v>
      </c>
      <c r="V499" s="53">
        <f t="shared" si="92"/>
        <v>138</v>
      </c>
      <c r="W499" s="53"/>
      <c r="X499" s="53"/>
      <c r="Y499" s="53">
        <f t="shared" si="90"/>
        <v>118</v>
      </c>
      <c r="Z499" s="53">
        <f t="shared" si="91"/>
        <v>138</v>
      </c>
    </row>
    <row r="500" spans="1:26" ht="24" customHeight="1" x14ac:dyDescent="0.2">
      <c r="A500" s="43" t="s">
        <v>13</v>
      </c>
      <c r="B500" s="44">
        <v>298</v>
      </c>
      <c r="C500" s="45">
        <v>104</v>
      </c>
      <c r="D500" s="46" t="s">
        <v>34</v>
      </c>
      <c r="E500" s="47" t="s">
        <v>3</v>
      </c>
      <c r="F500" s="46" t="s">
        <v>2</v>
      </c>
      <c r="G500" s="48" t="s">
        <v>90</v>
      </c>
      <c r="H500" s="49">
        <v>240</v>
      </c>
      <c r="I500" s="50">
        <v>118</v>
      </c>
      <c r="J500" s="50">
        <v>138</v>
      </c>
      <c r="K500" s="50"/>
      <c r="L500" s="50"/>
      <c r="M500" s="50">
        <f t="shared" si="96"/>
        <v>118</v>
      </c>
      <c r="N500" s="51">
        <f t="shared" si="97"/>
        <v>138</v>
      </c>
      <c r="O500" s="52"/>
      <c r="P500" s="52"/>
      <c r="Q500" s="51">
        <f t="shared" si="93"/>
        <v>118</v>
      </c>
      <c r="R500" s="51">
        <f t="shared" si="94"/>
        <v>138</v>
      </c>
      <c r="S500" s="52"/>
      <c r="T500" s="52"/>
      <c r="U500" s="53">
        <f t="shared" si="92"/>
        <v>118</v>
      </c>
      <c r="V500" s="53">
        <f t="shared" si="92"/>
        <v>138</v>
      </c>
      <c r="W500" s="53"/>
      <c r="X500" s="53"/>
      <c r="Y500" s="53">
        <f t="shared" si="90"/>
        <v>118</v>
      </c>
      <c r="Z500" s="53">
        <f t="shared" si="91"/>
        <v>138</v>
      </c>
    </row>
    <row r="501" spans="1:26" ht="56.25" x14ac:dyDescent="0.2">
      <c r="A501" s="54" t="s">
        <v>277</v>
      </c>
      <c r="B501" s="55">
        <v>298</v>
      </c>
      <c r="C501" s="45">
        <v>104</v>
      </c>
      <c r="D501" s="56" t="s">
        <v>34</v>
      </c>
      <c r="E501" s="57" t="s">
        <v>3</v>
      </c>
      <c r="F501" s="56" t="s">
        <v>2</v>
      </c>
      <c r="G501" s="58">
        <v>78791</v>
      </c>
      <c r="H501" s="49" t="s">
        <v>7</v>
      </c>
      <c r="I501" s="59">
        <f>I502+I504</f>
        <v>1167.3</v>
      </c>
      <c r="J501" s="59">
        <f>J502+J504</f>
        <v>1207.3999999999999</v>
      </c>
      <c r="K501" s="59"/>
      <c r="L501" s="59"/>
      <c r="M501" s="59">
        <f t="shared" si="96"/>
        <v>1167.3</v>
      </c>
      <c r="N501" s="72">
        <f t="shared" si="97"/>
        <v>1207.3999999999999</v>
      </c>
      <c r="O501" s="52"/>
      <c r="P501" s="52"/>
      <c r="Q501" s="51">
        <f t="shared" si="93"/>
        <v>1167.3</v>
      </c>
      <c r="R501" s="51">
        <f t="shared" si="94"/>
        <v>1207.3999999999999</v>
      </c>
      <c r="S501" s="52"/>
      <c r="T501" s="52"/>
      <c r="U501" s="53">
        <f t="shared" si="92"/>
        <v>1167.3</v>
      </c>
      <c r="V501" s="53">
        <f t="shared" si="92"/>
        <v>1207.3999999999999</v>
      </c>
      <c r="W501" s="53"/>
      <c r="X501" s="53"/>
      <c r="Y501" s="53">
        <f t="shared" si="90"/>
        <v>1167.3</v>
      </c>
      <c r="Z501" s="53">
        <f t="shared" si="91"/>
        <v>1207.3999999999999</v>
      </c>
    </row>
    <row r="502" spans="1:26" ht="45" x14ac:dyDescent="0.2">
      <c r="A502" s="54" t="s">
        <v>6</v>
      </c>
      <c r="B502" s="55">
        <v>298</v>
      </c>
      <c r="C502" s="45">
        <v>104</v>
      </c>
      <c r="D502" s="56" t="s">
        <v>34</v>
      </c>
      <c r="E502" s="57" t="s">
        <v>3</v>
      </c>
      <c r="F502" s="56" t="s">
        <v>2</v>
      </c>
      <c r="G502" s="58">
        <v>78791</v>
      </c>
      <c r="H502" s="49">
        <v>100</v>
      </c>
      <c r="I502" s="59">
        <f>I503</f>
        <v>1068.5999999999999</v>
      </c>
      <c r="J502" s="59">
        <f>J503</f>
        <v>1068.5999999999999</v>
      </c>
      <c r="K502" s="59"/>
      <c r="L502" s="59"/>
      <c r="M502" s="59">
        <f t="shared" si="96"/>
        <v>1068.5999999999999</v>
      </c>
      <c r="N502" s="72">
        <f t="shared" si="97"/>
        <v>1068.5999999999999</v>
      </c>
      <c r="O502" s="52"/>
      <c r="P502" s="52"/>
      <c r="Q502" s="51">
        <f t="shared" si="93"/>
        <v>1068.5999999999999</v>
      </c>
      <c r="R502" s="51">
        <f t="shared" si="94"/>
        <v>1068.5999999999999</v>
      </c>
      <c r="S502" s="52"/>
      <c r="T502" s="52"/>
      <c r="U502" s="53">
        <f t="shared" si="92"/>
        <v>1068.5999999999999</v>
      </c>
      <c r="V502" s="53">
        <f t="shared" si="92"/>
        <v>1068.5999999999999</v>
      </c>
      <c r="W502" s="53"/>
      <c r="X502" s="53"/>
      <c r="Y502" s="53">
        <f t="shared" si="90"/>
        <v>1068.5999999999999</v>
      </c>
      <c r="Z502" s="53">
        <f t="shared" si="91"/>
        <v>1068.5999999999999</v>
      </c>
    </row>
    <row r="503" spans="1:26" ht="24" customHeight="1" x14ac:dyDescent="0.2">
      <c r="A503" s="54" t="s">
        <v>5</v>
      </c>
      <c r="B503" s="55">
        <v>298</v>
      </c>
      <c r="C503" s="45">
        <v>104</v>
      </c>
      <c r="D503" s="56" t="s">
        <v>34</v>
      </c>
      <c r="E503" s="57" t="s">
        <v>3</v>
      </c>
      <c r="F503" s="56" t="s">
        <v>2</v>
      </c>
      <c r="G503" s="58">
        <v>78791</v>
      </c>
      <c r="H503" s="49">
        <v>120</v>
      </c>
      <c r="I503" s="59">
        <f>790+40+238.6</f>
        <v>1068.5999999999999</v>
      </c>
      <c r="J503" s="59">
        <f>790+40+238.6</f>
        <v>1068.5999999999999</v>
      </c>
      <c r="K503" s="59"/>
      <c r="L503" s="59"/>
      <c r="M503" s="59">
        <f t="shared" si="96"/>
        <v>1068.5999999999999</v>
      </c>
      <c r="N503" s="72">
        <f t="shared" si="97"/>
        <v>1068.5999999999999</v>
      </c>
      <c r="O503" s="52"/>
      <c r="P503" s="52"/>
      <c r="Q503" s="51">
        <f t="shared" si="93"/>
        <v>1068.5999999999999</v>
      </c>
      <c r="R503" s="51">
        <f t="shared" si="94"/>
        <v>1068.5999999999999</v>
      </c>
      <c r="S503" s="52"/>
      <c r="T503" s="52"/>
      <c r="U503" s="53">
        <f t="shared" si="92"/>
        <v>1068.5999999999999</v>
      </c>
      <c r="V503" s="53">
        <f t="shared" si="92"/>
        <v>1068.5999999999999</v>
      </c>
      <c r="W503" s="53"/>
      <c r="X503" s="53"/>
      <c r="Y503" s="53">
        <f t="shared" si="90"/>
        <v>1068.5999999999999</v>
      </c>
      <c r="Z503" s="53">
        <f t="shared" si="91"/>
        <v>1068.5999999999999</v>
      </c>
    </row>
    <row r="504" spans="1:26" ht="24" customHeight="1" x14ac:dyDescent="0.2">
      <c r="A504" s="54" t="s">
        <v>14</v>
      </c>
      <c r="B504" s="55">
        <v>298</v>
      </c>
      <c r="C504" s="45">
        <v>104</v>
      </c>
      <c r="D504" s="56" t="s">
        <v>34</v>
      </c>
      <c r="E504" s="57" t="s">
        <v>3</v>
      </c>
      <c r="F504" s="56" t="s">
        <v>2</v>
      </c>
      <c r="G504" s="58">
        <v>78791</v>
      </c>
      <c r="H504" s="49">
        <v>200</v>
      </c>
      <c r="I504" s="59">
        <f>I505</f>
        <v>98.7</v>
      </c>
      <c r="J504" s="59">
        <f>J505</f>
        <v>138.80000000000001</v>
      </c>
      <c r="K504" s="59"/>
      <c r="L504" s="59"/>
      <c r="M504" s="59">
        <f t="shared" si="96"/>
        <v>98.7</v>
      </c>
      <c r="N504" s="72">
        <f t="shared" si="97"/>
        <v>138.80000000000001</v>
      </c>
      <c r="O504" s="52"/>
      <c r="P504" s="52"/>
      <c r="Q504" s="51">
        <f t="shared" si="93"/>
        <v>98.7</v>
      </c>
      <c r="R504" s="51">
        <f t="shared" si="94"/>
        <v>138.80000000000001</v>
      </c>
      <c r="S504" s="52"/>
      <c r="T504" s="52"/>
      <c r="U504" s="53">
        <f t="shared" si="92"/>
        <v>98.7</v>
      </c>
      <c r="V504" s="53">
        <f t="shared" si="92"/>
        <v>138.80000000000001</v>
      </c>
      <c r="W504" s="53"/>
      <c r="X504" s="53"/>
      <c r="Y504" s="53">
        <f t="shared" si="90"/>
        <v>98.7</v>
      </c>
      <c r="Z504" s="53">
        <f t="shared" si="91"/>
        <v>138.80000000000001</v>
      </c>
    </row>
    <row r="505" spans="1:26" ht="24" customHeight="1" x14ac:dyDescent="0.2">
      <c r="A505" s="54" t="s">
        <v>13</v>
      </c>
      <c r="B505" s="55">
        <v>298</v>
      </c>
      <c r="C505" s="45">
        <v>104</v>
      </c>
      <c r="D505" s="56" t="s">
        <v>34</v>
      </c>
      <c r="E505" s="57" t="s">
        <v>3</v>
      </c>
      <c r="F505" s="56" t="s">
        <v>2</v>
      </c>
      <c r="G505" s="58">
        <v>78791</v>
      </c>
      <c r="H505" s="49">
        <v>240</v>
      </c>
      <c r="I505" s="59">
        <v>98.7</v>
      </c>
      <c r="J505" s="59">
        <v>138.80000000000001</v>
      </c>
      <c r="K505" s="59"/>
      <c r="L505" s="59"/>
      <c r="M505" s="59">
        <f t="shared" si="96"/>
        <v>98.7</v>
      </c>
      <c r="N505" s="72">
        <f t="shared" si="97"/>
        <v>138.80000000000001</v>
      </c>
      <c r="O505" s="52"/>
      <c r="P505" s="52"/>
      <c r="Q505" s="51">
        <f t="shared" si="93"/>
        <v>98.7</v>
      </c>
      <c r="R505" s="51">
        <f t="shared" si="94"/>
        <v>138.80000000000001</v>
      </c>
      <c r="S505" s="52"/>
      <c r="T505" s="52"/>
      <c r="U505" s="53">
        <f t="shared" si="92"/>
        <v>98.7</v>
      </c>
      <c r="V505" s="53">
        <f t="shared" si="92"/>
        <v>138.80000000000001</v>
      </c>
      <c r="W505" s="53"/>
      <c r="X505" s="53"/>
      <c r="Y505" s="53">
        <f t="shared" si="90"/>
        <v>98.7</v>
      </c>
      <c r="Z505" s="53">
        <f t="shared" si="91"/>
        <v>138.80000000000001</v>
      </c>
    </row>
    <row r="506" spans="1:26" ht="22.5" x14ac:dyDescent="0.2">
      <c r="A506" s="43" t="s">
        <v>15</v>
      </c>
      <c r="B506" s="44">
        <v>298</v>
      </c>
      <c r="C506" s="45">
        <v>104</v>
      </c>
      <c r="D506" s="46" t="s">
        <v>34</v>
      </c>
      <c r="E506" s="47" t="s">
        <v>3</v>
      </c>
      <c r="F506" s="46" t="s">
        <v>2</v>
      </c>
      <c r="G506" s="48" t="s">
        <v>11</v>
      </c>
      <c r="H506" s="49" t="s">
        <v>7</v>
      </c>
      <c r="I506" s="50">
        <f>I507+I509+I511</f>
        <v>18298.3</v>
      </c>
      <c r="J506" s="50">
        <f>J507+J509+J511</f>
        <v>18298.3</v>
      </c>
      <c r="K506" s="50"/>
      <c r="L506" s="50"/>
      <c r="M506" s="50">
        <f t="shared" si="96"/>
        <v>18298.3</v>
      </c>
      <c r="N506" s="51">
        <f t="shared" si="97"/>
        <v>18298.3</v>
      </c>
      <c r="O506" s="52"/>
      <c r="P506" s="52"/>
      <c r="Q506" s="51">
        <f t="shared" si="93"/>
        <v>18298.3</v>
      </c>
      <c r="R506" s="51">
        <f t="shared" si="94"/>
        <v>18298.3</v>
      </c>
      <c r="S506" s="52"/>
      <c r="T506" s="52"/>
      <c r="U506" s="53">
        <f t="shared" si="92"/>
        <v>18298.3</v>
      </c>
      <c r="V506" s="53">
        <f t="shared" si="92"/>
        <v>18298.3</v>
      </c>
      <c r="W506" s="53"/>
      <c r="X506" s="53"/>
      <c r="Y506" s="53">
        <f t="shared" si="90"/>
        <v>18298.3</v>
      </c>
      <c r="Z506" s="53">
        <f t="shared" si="91"/>
        <v>18298.3</v>
      </c>
    </row>
    <row r="507" spans="1:26" ht="43.9" customHeight="1" x14ac:dyDescent="0.2">
      <c r="A507" s="43" t="s">
        <v>6</v>
      </c>
      <c r="B507" s="44">
        <v>298</v>
      </c>
      <c r="C507" s="45">
        <v>104</v>
      </c>
      <c r="D507" s="46" t="s">
        <v>34</v>
      </c>
      <c r="E507" s="47" t="s">
        <v>3</v>
      </c>
      <c r="F507" s="46" t="s">
        <v>2</v>
      </c>
      <c r="G507" s="48" t="s">
        <v>11</v>
      </c>
      <c r="H507" s="49">
        <v>100</v>
      </c>
      <c r="I507" s="50">
        <f>I508</f>
        <v>17194.8</v>
      </c>
      <c r="J507" s="50">
        <f>J508</f>
        <v>17194.8</v>
      </c>
      <c r="K507" s="50"/>
      <c r="L507" s="50"/>
      <c r="M507" s="50">
        <f t="shared" si="96"/>
        <v>17194.8</v>
      </c>
      <c r="N507" s="51">
        <f t="shared" si="97"/>
        <v>17194.8</v>
      </c>
      <c r="O507" s="52"/>
      <c r="P507" s="52"/>
      <c r="Q507" s="51">
        <f t="shared" si="93"/>
        <v>17194.8</v>
      </c>
      <c r="R507" s="51">
        <f t="shared" si="94"/>
        <v>17194.8</v>
      </c>
      <c r="S507" s="52"/>
      <c r="T507" s="52"/>
      <c r="U507" s="53">
        <f t="shared" si="92"/>
        <v>17194.8</v>
      </c>
      <c r="V507" s="53">
        <f t="shared" si="92"/>
        <v>17194.8</v>
      </c>
      <c r="W507" s="53"/>
      <c r="X507" s="53"/>
      <c r="Y507" s="53">
        <f t="shared" si="90"/>
        <v>17194.8</v>
      </c>
      <c r="Z507" s="53">
        <f t="shared" si="91"/>
        <v>17194.8</v>
      </c>
    </row>
    <row r="508" spans="1:26" ht="22.5" x14ac:dyDescent="0.2">
      <c r="A508" s="43" t="s">
        <v>5</v>
      </c>
      <c r="B508" s="44">
        <v>298</v>
      </c>
      <c r="C508" s="45">
        <v>104</v>
      </c>
      <c r="D508" s="46" t="s">
        <v>34</v>
      </c>
      <c r="E508" s="47" t="s">
        <v>3</v>
      </c>
      <c r="F508" s="46" t="s">
        <v>2</v>
      </c>
      <c r="G508" s="48" t="s">
        <v>11</v>
      </c>
      <c r="H508" s="49">
        <v>120</v>
      </c>
      <c r="I508" s="50">
        <f>12845.4+470+3879.4</f>
        <v>17194.8</v>
      </c>
      <c r="J508" s="50">
        <f>12845.4+470+3879.4</f>
        <v>17194.8</v>
      </c>
      <c r="K508" s="50"/>
      <c r="L508" s="50"/>
      <c r="M508" s="50">
        <f t="shared" si="96"/>
        <v>17194.8</v>
      </c>
      <c r="N508" s="51">
        <f t="shared" si="97"/>
        <v>17194.8</v>
      </c>
      <c r="O508" s="52"/>
      <c r="P508" s="52"/>
      <c r="Q508" s="51">
        <f t="shared" si="93"/>
        <v>17194.8</v>
      </c>
      <c r="R508" s="51">
        <f t="shared" si="94"/>
        <v>17194.8</v>
      </c>
      <c r="S508" s="52"/>
      <c r="T508" s="52"/>
      <c r="U508" s="53">
        <f t="shared" si="92"/>
        <v>17194.8</v>
      </c>
      <c r="V508" s="53">
        <f t="shared" si="92"/>
        <v>17194.8</v>
      </c>
      <c r="W508" s="53"/>
      <c r="X508" s="53"/>
      <c r="Y508" s="53">
        <f t="shared" si="90"/>
        <v>17194.8</v>
      </c>
      <c r="Z508" s="53">
        <f t="shared" si="91"/>
        <v>17194.8</v>
      </c>
    </row>
    <row r="509" spans="1:26" ht="22.5" x14ac:dyDescent="0.2">
      <c r="A509" s="43" t="s">
        <v>14</v>
      </c>
      <c r="B509" s="44">
        <v>298</v>
      </c>
      <c r="C509" s="45">
        <v>104</v>
      </c>
      <c r="D509" s="46" t="s">
        <v>34</v>
      </c>
      <c r="E509" s="47" t="s">
        <v>3</v>
      </c>
      <c r="F509" s="46" t="s">
        <v>2</v>
      </c>
      <c r="G509" s="48" t="s">
        <v>11</v>
      </c>
      <c r="H509" s="49">
        <v>200</v>
      </c>
      <c r="I509" s="50">
        <f>I510</f>
        <v>1094.5</v>
      </c>
      <c r="J509" s="50">
        <f>J510</f>
        <v>1094.5</v>
      </c>
      <c r="K509" s="50"/>
      <c r="L509" s="50"/>
      <c r="M509" s="50">
        <f t="shared" si="96"/>
        <v>1094.5</v>
      </c>
      <c r="N509" s="51">
        <f t="shared" si="97"/>
        <v>1094.5</v>
      </c>
      <c r="O509" s="52"/>
      <c r="P509" s="52"/>
      <c r="Q509" s="51">
        <f t="shared" si="93"/>
        <v>1094.5</v>
      </c>
      <c r="R509" s="51">
        <f t="shared" si="94"/>
        <v>1094.5</v>
      </c>
      <c r="S509" s="52"/>
      <c r="T509" s="52"/>
      <c r="U509" s="53">
        <f t="shared" si="92"/>
        <v>1094.5</v>
      </c>
      <c r="V509" s="53">
        <f t="shared" si="92"/>
        <v>1094.5</v>
      </c>
      <c r="W509" s="53"/>
      <c r="X509" s="53"/>
      <c r="Y509" s="53">
        <f t="shared" si="90"/>
        <v>1094.5</v>
      </c>
      <c r="Z509" s="53">
        <f t="shared" si="91"/>
        <v>1094.5</v>
      </c>
    </row>
    <row r="510" spans="1:26" ht="22.5" x14ac:dyDescent="0.2">
      <c r="A510" s="43" t="s">
        <v>13</v>
      </c>
      <c r="B510" s="44">
        <v>298</v>
      </c>
      <c r="C510" s="45">
        <v>104</v>
      </c>
      <c r="D510" s="46" t="s">
        <v>34</v>
      </c>
      <c r="E510" s="47" t="s">
        <v>3</v>
      </c>
      <c r="F510" s="46" t="s">
        <v>2</v>
      </c>
      <c r="G510" s="48" t="s">
        <v>11</v>
      </c>
      <c r="H510" s="49">
        <v>240</v>
      </c>
      <c r="I510" s="50">
        <f>991+103.5</f>
        <v>1094.5</v>
      </c>
      <c r="J510" s="50">
        <f>991+103.5</f>
        <v>1094.5</v>
      </c>
      <c r="K510" s="50"/>
      <c r="L510" s="50"/>
      <c r="M510" s="50">
        <f t="shared" si="96"/>
        <v>1094.5</v>
      </c>
      <c r="N510" s="51">
        <f t="shared" si="97"/>
        <v>1094.5</v>
      </c>
      <c r="O510" s="52"/>
      <c r="P510" s="52"/>
      <c r="Q510" s="51">
        <f t="shared" si="93"/>
        <v>1094.5</v>
      </c>
      <c r="R510" s="51">
        <f t="shared" si="94"/>
        <v>1094.5</v>
      </c>
      <c r="S510" s="52"/>
      <c r="T510" s="52"/>
      <c r="U510" s="53">
        <f t="shared" si="92"/>
        <v>1094.5</v>
      </c>
      <c r="V510" s="53">
        <f t="shared" si="92"/>
        <v>1094.5</v>
      </c>
      <c r="W510" s="53"/>
      <c r="X510" s="53"/>
      <c r="Y510" s="53">
        <f t="shared" si="90"/>
        <v>1094.5</v>
      </c>
      <c r="Z510" s="53">
        <f t="shared" si="91"/>
        <v>1094.5</v>
      </c>
    </row>
    <row r="511" spans="1:26" x14ac:dyDescent="0.2">
      <c r="A511" s="43" t="s">
        <v>71</v>
      </c>
      <c r="B511" s="44">
        <v>298</v>
      </c>
      <c r="C511" s="45">
        <v>104</v>
      </c>
      <c r="D511" s="46" t="s">
        <v>34</v>
      </c>
      <c r="E511" s="47" t="s">
        <v>3</v>
      </c>
      <c r="F511" s="46" t="s">
        <v>2</v>
      </c>
      <c r="G511" s="48" t="s">
        <v>11</v>
      </c>
      <c r="H511" s="49">
        <v>800</v>
      </c>
      <c r="I511" s="50">
        <f>I512</f>
        <v>9</v>
      </c>
      <c r="J511" s="50">
        <f>J512</f>
        <v>9</v>
      </c>
      <c r="K511" s="50"/>
      <c r="L511" s="50"/>
      <c r="M511" s="50">
        <f t="shared" si="96"/>
        <v>9</v>
      </c>
      <c r="N511" s="51">
        <f t="shared" si="97"/>
        <v>9</v>
      </c>
      <c r="O511" s="52"/>
      <c r="P511" s="52"/>
      <c r="Q511" s="51">
        <f t="shared" si="93"/>
        <v>9</v>
      </c>
      <c r="R511" s="51">
        <f t="shared" si="94"/>
        <v>9</v>
      </c>
      <c r="S511" s="52"/>
      <c r="T511" s="52"/>
      <c r="U511" s="53">
        <f t="shared" si="92"/>
        <v>9</v>
      </c>
      <c r="V511" s="53">
        <f t="shared" si="92"/>
        <v>9</v>
      </c>
      <c r="W511" s="53"/>
      <c r="X511" s="53"/>
      <c r="Y511" s="53">
        <f t="shared" si="90"/>
        <v>9</v>
      </c>
      <c r="Z511" s="53">
        <f t="shared" si="91"/>
        <v>9</v>
      </c>
    </row>
    <row r="512" spans="1:26" x14ac:dyDescent="0.2">
      <c r="A512" s="43" t="s">
        <v>70</v>
      </c>
      <c r="B512" s="44">
        <v>298</v>
      </c>
      <c r="C512" s="45">
        <v>104</v>
      </c>
      <c r="D512" s="46" t="s">
        <v>34</v>
      </c>
      <c r="E512" s="47" t="s">
        <v>3</v>
      </c>
      <c r="F512" s="46" t="s">
        <v>2</v>
      </c>
      <c r="G512" s="48" t="s">
        <v>11</v>
      </c>
      <c r="H512" s="49">
        <v>850</v>
      </c>
      <c r="I512" s="50">
        <f>0.6+8.4</f>
        <v>9</v>
      </c>
      <c r="J512" s="50">
        <f>8.4+0.6</f>
        <v>9</v>
      </c>
      <c r="K512" s="50"/>
      <c r="L512" s="50"/>
      <c r="M512" s="50">
        <f t="shared" si="96"/>
        <v>9</v>
      </c>
      <c r="N512" s="51">
        <f t="shared" si="97"/>
        <v>9</v>
      </c>
      <c r="O512" s="52"/>
      <c r="P512" s="52"/>
      <c r="Q512" s="51">
        <f t="shared" si="93"/>
        <v>9</v>
      </c>
      <c r="R512" s="51">
        <f t="shared" si="94"/>
        <v>9</v>
      </c>
      <c r="S512" s="52"/>
      <c r="T512" s="52"/>
      <c r="U512" s="53">
        <f t="shared" si="92"/>
        <v>9</v>
      </c>
      <c r="V512" s="53">
        <f t="shared" si="92"/>
        <v>9</v>
      </c>
      <c r="W512" s="53"/>
      <c r="X512" s="53"/>
      <c r="Y512" s="53">
        <f t="shared" si="90"/>
        <v>9</v>
      </c>
      <c r="Z512" s="53">
        <f t="shared" si="91"/>
        <v>9</v>
      </c>
    </row>
    <row r="513" spans="1:26" x14ac:dyDescent="0.2">
      <c r="A513" s="54" t="s">
        <v>314</v>
      </c>
      <c r="B513" s="55">
        <v>298</v>
      </c>
      <c r="C513" s="45">
        <v>104</v>
      </c>
      <c r="D513" s="56" t="s">
        <v>34</v>
      </c>
      <c r="E513" s="57" t="s">
        <v>3</v>
      </c>
      <c r="F513" s="56" t="s">
        <v>2</v>
      </c>
      <c r="G513" s="58" t="s">
        <v>278</v>
      </c>
      <c r="H513" s="49" t="s">
        <v>7</v>
      </c>
      <c r="I513" s="50">
        <f>I514</f>
        <v>132.19999999999999</v>
      </c>
      <c r="J513" s="50">
        <f>J514</f>
        <v>132.19999999999999</v>
      </c>
      <c r="K513" s="50"/>
      <c r="L513" s="50"/>
      <c r="M513" s="50">
        <f t="shared" si="96"/>
        <v>132.19999999999999</v>
      </c>
      <c r="N513" s="51">
        <f t="shared" si="97"/>
        <v>132.19999999999999</v>
      </c>
      <c r="O513" s="52"/>
      <c r="P513" s="52"/>
      <c r="Q513" s="51">
        <f t="shared" si="93"/>
        <v>132.19999999999999</v>
      </c>
      <c r="R513" s="51">
        <f t="shared" si="94"/>
        <v>132.19999999999999</v>
      </c>
      <c r="S513" s="99">
        <f>S514</f>
        <v>-132.19999999999999</v>
      </c>
      <c r="T513" s="99">
        <f>T514</f>
        <v>-132.19999999999999</v>
      </c>
      <c r="U513" s="53">
        <f t="shared" si="92"/>
        <v>0</v>
      </c>
      <c r="V513" s="53">
        <f t="shared" si="92"/>
        <v>0</v>
      </c>
      <c r="W513" s="53"/>
      <c r="X513" s="53"/>
      <c r="Y513" s="53">
        <f t="shared" si="90"/>
        <v>0</v>
      </c>
      <c r="Z513" s="53">
        <f t="shared" si="91"/>
        <v>0</v>
      </c>
    </row>
    <row r="514" spans="1:26" ht="22.5" x14ac:dyDescent="0.2">
      <c r="A514" s="54" t="s">
        <v>14</v>
      </c>
      <c r="B514" s="55">
        <v>298</v>
      </c>
      <c r="C514" s="45">
        <v>104</v>
      </c>
      <c r="D514" s="56" t="s">
        <v>34</v>
      </c>
      <c r="E514" s="57" t="s">
        <v>3</v>
      </c>
      <c r="F514" s="56" t="s">
        <v>2</v>
      </c>
      <c r="G514" s="58" t="s">
        <v>278</v>
      </c>
      <c r="H514" s="49">
        <v>200</v>
      </c>
      <c r="I514" s="50">
        <f>I515</f>
        <v>132.19999999999999</v>
      </c>
      <c r="J514" s="50">
        <f>J515</f>
        <v>132.19999999999999</v>
      </c>
      <c r="K514" s="50"/>
      <c r="L514" s="50"/>
      <c r="M514" s="50">
        <f t="shared" si="96"/>
        <v>132.19999999999999</v>
      </c>
      <c r="N514" s="51">
        <f t="shared" si="97"/>
        <v>132.19999999999999</v>
      </c>
      <c r="O514" s="52"/>
      <c r="P514" s="52"/>
      <c r="Q514" s="51">
        <f t="shared" si="93"/>
        <v>132.19999999999999</v>
      </c>
      <c r="R514" s="51">
        <f t="shared" si="94"/>
        <v>132.19999999999999</v>
      </c>
      <c r="S514" s="99">
        <f>S515</f>
        <v>-132.19999999999999</v>
      </c>
      <c r="T514" s="99">
        <f>T515</f>
        <v>-132.19999999999999</v>
      </c>
      <c r="U514" s="53">
        <f t="shared" si="92"/>
        <v>0</v>
      </c>
      <c r="V514" s="53">
        <f t="shared" si="92"/>
        <v>0</v>
      </c>
      <c r="W514" s="53"/>
      <c r="X514" s="53"/>
      <c r="Y514" s="53">
        <f t="shared" si="90"/>
        <v>0</v>
      </c>
      <c r="Z514" s="53">
        <f t="shared" si="91"/>
        <v>0</v>
      </c>
    </row>
    <row r="515" spans="1:26" ht="22.5" x14ac:dyDescent="0.2">
      <c r="A515" s="54" t="s">
        <v>13</v>
      </c>
      <c r="B515" s="55">
        <v>298</v>
      </c>
      <c r="C515" s="45">
        <v>104</v>
      </c>
      <c r="D515" s="56" t="s">
        <v>34</v>
      </c>
      <c r="E515" s="57" t="s">
        <v>3</v>
      </c>
      <c r="F515" s="56" t="s">
        <v>2</v>
      </c>
      <c r="G515" s="58" t="s">
        <v>278</v>
      </c>
      <c r="H515" s="49">
        <v>240</v>
      </c>
      <c r="I515" s="50">
        <v>132.19999999999999</v>
      </c>
      <c r="J515" s="50">
        <v>132.19999999999999</v>
      </c>
      <c r="K515" s="50"/>
      <c r="L515" s="50"/>
      <c r="M515" s="50">
        <f t="shared" si="96"/>
        <v>132.19999999999999</v>
      </c>
      <c r="N515" s="51">
        <f t="shared" si="97"/>
        <v>132.19999999999999</v>
      </c>
      <c r="O515" s="52"/>
      <c r="P515" s="52"/>
      <c r="Q515" s="51">
        <f t="shared" si="93"/>
        <v>132.19999999999999</v>
      </c>
      <c r="R515" s="51">
        <f t="shared" si="94"/>
        <v>132.19999999999999</v>
      </c>
      <c r="S515" s="99">
        <v>-132.19999999999999</v>
      </c>
      <c r="T515" s="99">
        <v>-132.19999999999999</v>
      </c>
      <c r="U515" s="53">
        <f t="shared" si="92"/>
        <v>0</v>
      </c>
      <c r="V515" s="53">
        <f t="shared" si="92"/>
        <v>0</v>
      </c>
      <c r="W515" s="53"/>
      <c r="X515" s="53"/>
      <c r="Y515" s="53">
        <f t="shared" si="90"/>
        <v>0</v>
      </c>
      <c r="Z515" s="53">
        <f t="shared" si="91"/>
        <v>0</v>
      </c>
    </row>
    <row r="516" spans="1:26" x14ac:dyDescent="0.2">
      <c r="A516" s="43" t="s">
        <v>89</v>
      </c>
      <c r="B516" s="44">
        <v>298</v>
      </c>
      <c r="C516" s="45">
        <v>105</v>
      </c>
      <c r="D516" s="46" t="s">
        <v>7</v>
      </c>
      <c r="E516" s="47" t="s">
        <v>7</v>
      </c>
      <c r="F516" s="46" t="s">
        <v>7</v>
      </c>
      <c r="G516" s="48" t="s">
        <v>7</v>
      </c>
      <c r="H516" s="49" t="s">
        <v>7</v>
      </c>
      <c r="I516" s="50">
        <f t="shared" ref="I516:J519" si="98">I517</f>
        <v>10.1</v>
      </c>
      <c r="J516" s="50">
        <f t="shared" si="98"/>
        <v>13.2</v>
      </c>
      <c r="K516" s="50"/>
      <c r="L516" s="50"/>
      <c r="M516" s="50">
        <f t="shared" si="96"/>
        <v>10.1</v>
      </c>
      <c r="N516" s="51">
        <f t="shared" si="97"/>
        <v>13.2</v>
      </c>
      <c r="O516" s="52"/>
      <c r="P516" s="52"/>
      <c r="Q516" s="51">
        <f t="shared" si="93"/>
        <v>10.1</v>
      </c>
      <c r="R516" s="51">
        <f t="shared" si="94"/>
        <v>13.2</v>
      </c>
      <c r="S516" s="99"/>
      <c r="T516" s="99"/>
      <c r="U516" s="53">
        <f t="shared" si="92"/>
        <v>10.1</v>
      </c>
      <c r="V516" s="53">
        <f t="shared" si="92"/>
        <v>13.2</v>
      </c>
      <c r="W516" s="53"/>
      <c r="X516" s="53"/>
      <c r="Y516" s="53">
        <f t="shared" si="90"/>
        <v>10.1</v>
      </c>
      <c r="Z516" s="53">
        <f t="shared" si="91"/>
        <v>13.2</v>
      </c>
    </row>
    <row r="517" spans="1:26" ht="45" x14ac:dyDescent="0.2">
      <c r="A517" s="43" t="s">
        <v>300</v>
      </c>
      <c r="B517" s="44">
        <v>298</v>
      </c>
      <c r="C517" s="45">
        <v>105</v>
      </c>
      <c r="D517" s="46" t="s">
        <v>34</v>
      </c>
      <c r="E517" s="47" t="s">
        <v>3</v>
      </c>
      <c r="F517" s="46" t="s">
        <v>2</v>
      </c>
      <c r="G517" s="48" t="s">
        <v>9</v>
      </c>
      <c r="H517" s="49" t="s">
        <v>7</v>
      </c>
      <c r="I517" s="50">
        <f t="shared" si="98"/>
        <v>10.1</v>
      </c>
      <c r="J517" s="50">
        <f t="shared" si="98"/>
        <v>13.2</v>
      </c>
      <c r="K517" s="50"/>
      <c r="L517" s="50"/>
      <c r="M517" s="50">
        <f t="shared" si="96"/>
        <v>10.1</v>
      </c>
      <c r="N517" s="51">
        <f t="shared" si="97"/>
        <v>13.2</v>
      </c>
      <c r="O517" s="52"/>
      <c r="P517" s="52"/>
      <c r="Q517" s="51">
        <f t="shared" si="93"/>
        <v>10.1</v>
      </c>
      <c r="R517" s="51">
        <f t="shared" si="94"/>
        <v>13.2</v>
      </c>
      <c r="S517" s="99"/>
      <c r="T517" s="99"/>
      <c r="U517" s="53">
        <f t="shared" si="92"/>
        <v>10.1</v>
      </c>
      <c r="V517" s="53">
        <f t="shared" si="92"/>
        <v>13.2</v>
      </c>
      <c r="W517" s="53"/>
      <c r="X517" s="53"/>
      <c r="Y517" s="53">
        <f t="shared" si="90"/>
        <v>10.1</v>
      </c>
      <c r="Z517" s="53">
        <f t="shared" si="91"/>
        <v>13.2</v>
      </c>
    </row>
    <row r="518" spans="1:26" ht="33.6" customHeight="1" x14ac:dyDescent="0.2">
      <c r="A518" s="43" t="s">
        <v>88</v>
      </c>
      <c r="B518" s="44">
        <v>298</v>
      </c>
      <c r="C518" s="45">
        <v>105</v>
      </c>
      <c r="D518" s="46" t="s">
        <v>34</v>
      </c>
      <c r="E518" s="47" t="s">
        <v>3</v>
      </c>
      <c r="F518" s="46" t="s">
        <v>2</v>
      </c>
      <c r="G518" s="48" t="s">
        <v>87</v>
      </c>
      <c r="H518" s="49" t="s">
        <v>7</v>
      </c>
      <c r="I518" s="50">
        <f t="shared" si="98"/>
        <v>10.1</v>
      </c>
      <c r="J518" s="50">
        <f t="shared" si="98"/>
        <v>13.2</v>
      </c>
      <c r="K518" s="50"/>
      <c r="L518" s="50"/>
      <c r="M518" s="50">
        <f t="shared" si="96"/>
        <v>10.1</v>
      </c>
      <c r="N518" s="51">
        <f t="shared" si="97"/>
        <v>13.2</v>
      </c>
      <c r="O518" s="52"/>
      <c r="P518" s="52"/>
      <c r="Q518" s="51">
        <f t="shared" si="93"/>
        <v>10.1</v>
      </c>
      <c r="R518" s="51">
        <f t="shared" si="94"/>
        <v>13.2</v>
      </c>
      <c r="S518" s="99"/>
      <c r="T518" s="99"/>
      <c r="U518" s="53">
        <f t="shared" si="92"/>
        <v>10.1</v>
      </c>
      <c r="V518" s="53">
        <f t="shared" si="92"/>
        <v>13.2</v>
      </c>
      <c r="W518" s="53"/>
      <c r="X518" s="53"/>
      <c r="Y518" s="53">
        <f t="shared" si="90"/>
        <v>10.1</v>
      </c>
      <c r="Z518" s="53">
        <f t="shared" si="91"/>
        <v>13.2</v>
      </c>
    </row>
    <row r="519" spans="1:26" ht="22.5" x14ac:dyDescent="0.2">
      <c r="A519" s="43" t="s">
        <v>14</v>
      </c>
      <c r="B519" s="44">
        <v>298</v>
      </c>
      <c r="C519" s="45">
        <v>105</v>
      </c>
      <c r="D519" s="46" t="s">
        <v>34</v>
      </c>
      <c r="E519" s="47" t="s">
        <v>3</v>
      </c>
      <c r="F519" s="46" t="s">
        <v>2</v>
      </c>
      <c r="G519" s="48" t="s">
        <v>87</v>
      </c>
      <c r="H519" s="49">
        <v>200</v>
      </c>
      <c r="I519" s="50">
        <f t="shared" si="98"/>
        <v>10.1</v>
      </c>
      <c r="J519" s="50">
        <f t="shared" si="98"/>
        <v>13.2</v>
      </c>
      <c r="K519" s="50"/>
      <c r="L519" s="50"/>
      <c r="M519" s="50">
        <f t="shared" si="96"/>
        <v>10.1</v>
      </c>
      <c r="N519" s="51">
        <f t="shared" si="97"/>
        <v>13.2</v>
      </c>
      <c r="O519" s="52"/>
      <c r="P519" s="52"/>
      <c r="Q519" s="51">
        <f t="shared" si="93"/>
        <v>10.1</v>
      </c>
      <c r="R519" s="51">
        <f t="shared" si="94"/>
        <v>13.2</v>
      </c>
      <c r="S519" s="99"/>
      <c r="T519" s="99"/>
      <c r="U519" s="53">
        <f t="shared" si="92"/>
        <v>10.1</v>
      </c>
      <c r="V519" s="53">
        <f t="shared" si="92"/>
        <v>13.2</v>
      </c>
      <c r="W519" s="53"/>
      <c r="X519" s="53"/>
      <c r="Y519" s="53">
        <f t="shared" si="90"/>
        <v>10.1</v>
      </c>
      <c r="Z519" s="53">
        <f t="shared" si="91"/>
        <v>13.2</v>
      </c>
    </row>
    <row r="520" spans="1:26" ht="22.5" x14ac:dyDescent="0.2">
      <c r="A520" s="43" t="s">
        <v>13</v>
      </c>
      <c r="B520" s="44">
        <v>298</v>
      </c>
      <c r="C520" s="45">
        <v>105</v>
      </c>
      <c r="D520" s="46" t="s">
        <v>34</v>
      </c>
      <c r="E520" s="47" t="s">
        <v>3</v>
      </c>
      <c r="F520" s="46" t="s">
        <v>2</v>
      </c>
      <c r="G520" s="48" t="s">
        <v>87</v>
      </c>
      <c r="H520" s="49">
        <v>240</v>
      </c>
      <c r="I520" s="50">
        <v>10.1</v>
      </c>
      <c r="J520" s="50">
        <v>13.2</v>
      </c>
      <c r="K520" s="50"/>
      <c r="L520" s="50"/>
      <c r="M520" s="50">
        <f t="shared" si="96"/>
        <v>10.1</v>
      </c>
      <c r="N520" s="51">
        <f t="shared" si="97"/>
        <v>13.2</v>
      </c>
      <c r="O520" s="52"/>
      <c r="P520" s="52"/>
      <c r="Q520" s="51">
        <f t="shared" si="93"/>
        <v>10.1</v>
      </c>
      <c r="R520" s="51">
        <f t="shared" si="94"/>
        <v>13.2</v>
      </c>
      <c r="S520" s="99"/>
      <c r="T520" s="99"/>
      <c r="U520" s="53">
        <f t="shared" si="92"/>
        <v>10.1</v>
      </c>
      <c r="V520" s="53">
        <f t="shared" si="92"/>
        <v>13.2</v>
      </c>
      <c r="W520" s="53"/>
      <c r="X520" s="53"/>
      <c r="Y520" s="53">
        <f t="shared" si="90"/>
        <v>10.1</v>
      </c>
      <c r="Z520" s="53">
        <f t="shared" si="91"/>
        <v>13.2</v>
      </c>
    </row>
    <row r="521" spans="1:26" x14ac:dyDescent="0.2">
      <c r="A521" s="43" t="s">
        <v>86</v>
      </c>
      <c r="B521" s="44">
        <v>298</v>
      </c>
      <c r="C521" s="45">
        <v>113</v>
      </c>
      <c r="D521" s="46" t="s">
        <v>7</v>
      </c>
      <c r="E521" s="47" t="s">
        <v>7</v>
      </c>
      <c r="F521" s="46" t="s">
        <v>7</v>
      </c>
      <c r="G521" s="48" t="s">
        <v>7</v>
      </c>
      <c r="H521" s="49" t="s">
        <v>7</v>
      </c>
      <c r="I521" s="50">
        <f>I522+I526+I541</f>
        <v>2056.6999999999998</v>
      </c>
      <c r="J521" s="50">
        <f>J522+J526+J541</f>
        <v>2056.6999999999998</v>
      </c>
      <c r="K521" s="50"/>
      <c r="L521" s="50"/>
      <c r="M521" s="50">
        <f t="shared" si="96"/>
        <v>2056.6999999999998</v>
      </c>
      <c r="N521" s="51">
        <f t="shared" si="97"/>
        <v>2056.6999999999998</v>
      </c>
      <c r="O521" s="52"/>
      <c r="P521" s="52"/>
      <c r="Q521" s="51">
        <f t="shared" si="93"/>
        <v>2056.6999999999998</v>
      </c>
      <c r="R521" s="51">
        <f t="shared" si="94"/>
        <v>2056.6999999999998</v>
      </c>
      <c r="S521" s="99">
        <f>S526</f>
        <v>132.19999999999999</v>
      </c>
      <c r="T521" s="99">
        <f>T526</f>
        <v>132.19999999999999</v>
      </c>
      <c r="U521" s="53">
        <f t="shared" si="92"/>
        <v>2188.8999999999996</v>
      </c>
      <c r="V521" s="53">
        <f t="shared" si="92"/>
        <v>2188.8999999999996</v>
      </c>
      <c r="W521" s="53"/>
      <c r="X521" s="53"/>
      <c r="Y521" s="53">
        <f t="shared" si="90"/>
        <v>2188.8999999999996</v>
      </c>
      <c r="Z521" s="53">
        <f t="shared" si="91"/>
        <v>2188.8999999999996</v>
      </c>
    </row>
    <row r="522" spans="1:26" ht="67.5" x14ac:dyDescent="0.2">
      <c r="A522" s="43" t="s">
        <v>299</v>
      </c>
      <c r="B522" s="44">
        <v>298</v>
      </c>
      <c r="C522" s="45">
        <v>113</v>
      </c>
      <c r="D522" s="46" t="s">
        <v>30</v>
      </c>
      <c r="E522" s="47" t="s">
        <v>3</v>
      </c>
      <c r="F522" s="46" t="s">
        <v>2</v>
      </c>
      <c r="G522" s="48" t="s">
        <v>9</v>
      </c>
      <c r="H522" s="49" t="s">
        <v>7</v>
      </c>
      <c r="I522" s="50">
        <f t="shared" ref="I522:J524" si="99">I523</f>
        <v>65</v>
      </c>
      <c r="J522" s="50">
        <f t="shared" si="99"/>
        <v>65</v>
      </c>
      <c r="K522" s="50"/>
      <c r="L522" s="50"/>
      <c r="M522" s="50">
        <f t="shared" si="96"/>
        <v>65</v>
      </c>
      <c r="N522" s="51">
        <f t="shared" si="97"/>
        <v>65</v>
      </c>
      <c r="O522" s="52"/>
      <c r="P522" s="52"/>
      <c r="Q522" s="51">
        <f t="shared" si="93"/>
        <v>65</v>
      </c>
      <c r="R522" s="51">
        <f t="shared" si="94"/>
        <v>65</v>
      </c>
      <c r="S522" s="99"/>
      <c r="T522" s="99"/>
      <c r="U522" s="53">
        <f t="shared" si="92"/>
        <v>65</v>
      </c>
      <c r="V522" s="53">
        <f t="shared" si="92"/>
        <v>65</v>
      </c>
      <c r="W522" s="53"/>
      <c r="X522" s="53"/>
      <c r="Y522" s="53">
        <f t="shared" si="90"/>
        <v>65</v>
      </c>
      <c r="Z522" s="53">
        <f t="shared" si="91"/>
        <v>65</v>
      </c>
    </row>
    <row r="523" spans="1:26" ht="22.5" x14ac:dyDescent="0.2">
      <c r="A523" s="43" t="s">
        <v>85</v>
      </c>
      <c r="B523" s="44">
        <v>298</v>
      </c>
      <c r="C523" s="45">
        <v>113</v>
      </c>
      <c r="D523" s="46" t="s">
        <v>30</v>
      </c>
      <c r="E523" s="47" t="s">
        <v>3</v>
      </c>
      <c r="F523" s="46" t="s">
        <v>2</v>
      </c>
      <c r="G523" s="48" t="s">
        <v>84</v>
      </c>
      <c r="H523" s="49" t="s">
        <v>7</v>
      </c>
      <c r="I523" s="50">
        <f t="shared" si="99"/>
        <v>65</v>
      </c>
      <c r="J523" s="50">
        <f t="shared" si="99"/>
        <v>65</v>
      </c>
      <c r="K523" s="50"/>
      <c r="L523" s="50"/>
      <c r="M523" s="50">
        <f t="shared" si="96"/>
        <v>65</v>
      </c>
      <c r="N523" s="51">
        <f t="shared" si="97"/>
        <v>65</v>
      </c>
      <c r="O523" s="52"/>
      <c r="P523" s="52"/>
      <c r="Q523" s="51">
        <f t="shared" si="93"/>
        <v>65</v>
      </c>
      <c r="R523" s="51">
        <f t="shared" si="94"/>
        <v>65</v>
      </c>
      <c r="S523" s="52"/>
      <c r="T523" s="52"/>
      <c r="U523" s="53">
        <f t="shared" si="92"/>
        <v>65</v>
      </c>
      <c r="V523" s="53">
        <f t="shared" si="92"/>
        <v>65</v>
      </c>
      <c r="W523" s="53"/>
      <c r="X523" s="53"/>
      <c r="Y523" s="53">
        <f t="shared" si="90"/>
        <v>65</v>
      </c>
      <c r="Z523" s="53">
        <f t="shared" si="91"/>
        <v>65</v>
      </c>
    </row>
    <row r="524" spans="1:26" x14ac:dyDescent="0.2">
      <c r="A524" s="43" t="s">
        <v>71</v>
      </c>
      <c r="B524" s="44">
        <v>298</v>
      </c>
      <c r="C524" s="45">
        <v>113</v>
      </c>
      <c r="D524" s="46" t="s">
        <v>30</v>
      </c>
      <c r="E524" s="47" t="s">
        <v>3</v>
      </c>
      <c r="F524" s="46" t="s">
        <v>2</v>
      </c>
      <c r="G524" s="48" t="s">
        <v>84</v>
      </c>
      <c r="H524" s="49">
        <v>800</v>
      </c>
      <c r="I524" s="50">
        <f t="shared" si="99"/>
        <v>65</v>
      </c>
      <c r="J524" s="50">
        <f t="shared" si="99"/>
        <v>65</v>
      </c>
      <c r="K524" s="50"/>
      <c r="L524" s="50"/>
      <c r="M524" s="50">
        <f t="shared" si="96"/>
        <v>65</v>
      </c>
      <c r="N524" s="51">
        <f t="shared" si="97"/>
        <v>65</v>
      </c>
      <c r="O524" s="52"/>
      <c r="P524" s="52"/>
      <c r="Q524" s="51">
        <f t="shared" si="93"/>
        <v>65</v>
      </c>
      <c r="R524" s="51">
        <f t="shared" si="94"/>
        <v>65</v>
      </c>
      <c r="S524" s="52"/>
      <c r="T524" s="52"/>
      <c r="U524" s="53">
        <f t="shared" si="92"/>
        <v>65</v>
      </c>
      <c r="V524" s="53">
        <f t="shared" si="92"/>
        <v>65</v>
      </c>
      <c r="W524" s="53"/>
      <c r="X524" s="53"/>
      <c r="Y524" s="53">
        <f t="shared" si="90"/>
        <v>65</v>
      </c>
      <c r="Z524" s="53">
        <f t="shared" si="91"/>
        <v>65</v>
      </c>
    </row>
    <row r="525" spans="1:26" x14ac:dyDescent="0.2">
      <c r="A525" s="43" t="s">
        <v>70</v>
      </c>
      <c r="B525" s="44">
        <v>298</v>
      </c>
      <c r="C525" s="45">
        <v>113</v>
      </c>
      <c r="D525" s="46" t="s">
        <v>30</v>
      </c>
      <c r="E525" s="47" t="s">
        <v>3</v>
      </c>
      <c r="F525" s="46" t="s">
        <v>2</v>
      </c>
      <c r="G525" s="48" t="s">
        <v>84</v>
      </c>
      <c r="H525" s="49">
        <v>850</v>
      </c>
      <c r="I525" s="50">
        <v>65</v>
      </c>
      <c r="J525" s="50">
        <v>65</v>
      </c>
      <c r="K525" s="50"/>
      <c r="L525" s="50"/>
      <c r="M525" s="50">
        <f t="shared" si="96"/>
        <v>65</v>
      </c>
      <c r="N525" s="51">
        <f t="shared" si="97"/>
        <v>65</v>
      </c>
      <c r="O525" s="52"/>
      <c r="P525" s="52"/>
      <c r="Q525" s="51">
        <f t="shared" si="93"/>
        <v>65</v>
      </c>
      <c r="R525" s="51">
        <f t="shared" si="94"/>
        <v>65</v>
      </c>
      <c r="S525" s="52"/>
      <c r="T525" s="52"/>
      <c r="U525" s="53">
        <f t="shared" si="92"/>
        <v>65</v>
      </c>
      <c r="V525" s="53">
        <f t="shared" si="92"/>
        <v>65</v>
      </c>
      <c r="W525" s="53"/>
      <c r="X525" s="53"/>
      <c r="Y525" s="53">
        <f t="shared" si="90"/>
        <v>65</v>
      </c>
      <c r="Z525" s="53">
        <f t="shared" si="91"/>
        <v>65</v>
      </c>
    </row>
    <row r="526" spans="1:26" ht="45" x14ac:dyDescent="0.2">
      <c r="A526" s="43" t="s">
        <v>300</v>
      </c>
      <c r="B526" s="44">
        <v>298</v>
      </c>
      <c r="C526" s="45">
        <v>113</v>
      </c>
      <c r="D526" s="46" t="s">
        <v>34</v>
      </c>
      <c r="E526" s="47" t="s">
        <v>3</v>
      </c>
      <c r="F526" s="46" t="s">
        <v>2</v>
      </c>
      <c r="G526" s="48" t="s">
        <v>9</v>
      </c>
      <c r="H526" s="89" t="s">
        <v>7</v>
      </c>
      <c r="I526" s="90">
        <f>I530+I533+I536</f>
        <v>1891.7</v>
      </c>
      <c r="J526" s="90">
        <f>J530+J533+J536</f>
        <v>1891.7</v>
      </c>
      <c r="K526" s="90"/>
      <c r="L526" s="90"/>
      <c r="M526" s="90">
        <f t="shared" si="96"/>
        <v>1891.7</v>
      </c>
      <c r="N526" s="84">
        <f t="shared" si="97"/>
        <v>1891.7</v>
      </c>
      <c r="O526" s="83"/>
      <c r="P526" s="83"/>
      <c r="Q526" s="50">
        <f t="shared" si="93"/>
        <v>1891.7</v>
      </c>
      <c r="R526" s="51">
        <f t="shared" si="94"/>
        <v>1891.7</v>
      </c>
      <c r="S526" s="99">
        <f>S527</f>
        <v>132.19999999999999</v>
      </c>
      <c r="T526" s="99">
        <f>T527</f>
        <v>132.19999999999999</v>
      </c>
      <c r="U526" s="53">
        <f t="shared" si="92"/>
        <v>2023.9</v>
      </c>
      <c r="V526" s="53">
        <f t="shared" si="92"/>
        <v>2023.9</v>
      </c>
      <c r="W526" s="53"/>
      <c r="X526" s="53"/>
      <c r="Y526" s="53">
        <f t="shared" si="90"/>
        <v>2023.9</v>
      </c>
      <c r="Z526" s="53">
        <f t="shared" si="91"/>
        <v>2023.9</v>
      </c>
    </row>
    <row r="527" spans="1:26" x14ac:dyDescent="0.2">
      <c r="A527" s="54" t="s">
        <v>314</v>
      </c>
      <c r="B527" s="44">
        <v>298</v>
      </c>
      <c r="C527" s="45">
        <v>113</v>
      </c>
      <c r="D527" s="56" t="s">
        <v>34</v>
      </c>
      <c r="E527" s="57" t="s">
        <v>3</v>
      </c>
      <c r="F527" s="56" t="s">
        <v>2</v>
      </c>
      <c r="G527" s="58" t="s">
        <v>278</v>
      </c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100"/>
      <c r="S527" s="99">
        <f>S528</f>
        <v>132.19999999999999</v>
      </c>
      <c r="T527" s="99">
        <f>T528</f>
        <v>132.19999999999999</v>
      </c>
      <c r="U527" s="53">
        <f t="shared" si="92"/>
        <v>132.19999999999999</v>
      </c>
      <c r="V527" s="53">
        <f t="shared" si="92"/>
        <v>132.19999999999999</v>
      </c>
      <c r="W527" s="53"/>
      <c r="X527" s="53"/>
      <c r="Y527" s="53">
        <f t="shared" si="90"/>
        <v>132.19999999999999</v>
      </c>
      <c r="Z527" s="53">
        <f t="shared" si="91"/>
        <v>132.19999999999999</v>
      </c>
    </row>
    <row r="528" spans="1:26" ht="22.5" x14ac:dyDescent="0.2">
      <c r="A528" s="54" t="s">
        <v>14</v>
      </c>
      <c r="B528" s="44">
        <v>298</v>
      </c>
      <c r="C528" s="45">
        <v>113</v>
      </c>
      <c r="D528" s="56" t="s">
        <v>34</v>
      </c>
      <c r="E528" s="57" t="s">
        <v>3</v>
      </c>
      <c r="F528" s="56" t="s">
        <v>2</v>
      </c>
      <c r="G528" s="58" t="s">
        <v>278</v>
      </c>
      <c r="H528" s="61">
        <v>200</v>
      </c>
      <c r="I528" s="50"/>
      <c r="J528" s="50"/>
      <c r="K528" s="50"/>
      <c r="L528" s="50"/>
      <c r="M528" s="50"/>
      <c r="N528" s="50"/>
      <c r="O528" s="52"/>
      <c r="P528" s="52"/>
      <c r="Q528" s="50"/>
      <c r="R528" s="51"/>
      <c r="S528" s="99">
        <f>S529</f>
        <v>132.19999999999999</v>
      </c>
      <c r="T528" s="99">
        <v>132.19999999999999</v>
      </c>
      <c r="U528" s="53">
        <f t="shared" si="92"/>
        <v>132.19999999999999</v>
      </c>
      <c r="V528" s="53">
        <f t="shared" si="92"/>
        <v>132.19999999999999</v>
      </c>
      <c r="W528" s="53"/>
      <c r="X528" s="53"/>
      <c r="Y528" s="53">
        <f t="shared" si="90"/>
        <v>132.19999999999999</v>
      </c>
      <c r="Z528" s="53">
        <f t="shared" si="91"/>
        <v>132.19999999999999</v>
      </c>
    </row>
    <row r="529" spans="1:26" ht="22.5" x14ac:dyDescent="0.2">
      <c r="A529" s="54" t="s">
        <v>13</v>
      </c>
      <c r="B529" s="44">
        <v>298</v>
      </c>
      <c r="C529" s="45">
        <v>113</v>
      </c>
      <c r="D529" s="56" t="s">
        <v>34</v>
      </c>
      <c r="E529" s="57" t="s">
        <v>3</v>
      </c>
      <c r="F529" s="56" t="s">
        <v>2</v>
      </c>
      <c r="G529" s="58" t="s">
        <v>278</v>
      </c>
      <c r="H529" s="61">
        <v>240</v>
      </c>
      <c r="I529" s="50"/>
      <c r="J529" s="50"/>
      <c r="K529" s="50"/>
      <c r="L529" s="50"/>
      <c r="M529" s="50"/>
      <c r="N529" s="50"/>
      <c r="O529" s="52"/>
      <c r="P529" s="52"/>
      <c r="Q529" s="50"/>
      <c r="R529" s="51"/>
      <c r="S529" s="99">
        <v>132.19999999999999</v>
      </c>
      <c r="T529" s="99">
        <v>132.19999999999999</v>
      </c>
      <c r="U529" s="53">
        <f t="shared" si="92"/>
        <v>132.19999999999999</v>
      </c>
      <c r="V529" s="53">
        <f t="shared" si="92"/>
        <v>132.19999999999999</v>
      </c>
      <c r="W529" s="53"/>
      <c r="X529" s="53"/>
      <c r="Y529" s="53">
        <f t="shared" si="90"/>
        <v>132.19999999999999</v>
      </c>
      <c r="Z529" s="53">
        <f t="shared" si="91"/>
        <v>132.19999999999999</v>
      </c>
    </row>
    <row r="530" spans="1:26" x14ac:dyDescent="0.2">
      <c r="A530" s="43" t="s">
        <v>83</v>
      </c>
      <c r="B530" s="44">
        <v>298</v>
      </c>
      <c r="C530" s="45">
        <v>113</v>
      </c>
      <c r="D530" s="46" t="s">
        <v>34</v>
      </c>
      <c r="E530" s="47" t="s">
        <v>3</v>
      </c>
      <c r="F530" s="46" t="s">
        <v>2</v>
      </c>
      <c r="G530" s="58" t="s">
        <v>82</v>
      </c>
      <c r="H530" s="61" t="s">
        <v>7</v>
      </c>
      <c r="I530" s="50">
        <f>I531</f>
        <v>40</v>
      </c>
      <c r="J530" s="50">
        <f>J531</f>
        <v>40</v>
      </c>
      <c r="K530" s="50"/>
      <c r="L530" s="50"/>
      <c r="M530" s="50">
        <f t="shared" si="96"/>
        <v>40</v>
      </c>
      <c r="N530" s="50">
        <f t="shared" si="97"/>
        <v>40</v>
      </c>
      <c r="O530" s="52"/>
      <c r="P530" s="52"/>
      <c r="Q530" s="50">
        <f t="shared" si="93"/>
        <v>40</v>
      </c>
      <c r="R530" s="51">
        <f t="shared" si="94"/>
        <v>40</v>
      </c>
      <c r="S530" s="99"/>
      <c r="T530" s="99"/>
      <c r="U530" s="53">
        <f t="shared" si="92"/>
        <v>40</v>
      </c>
      <c r="V530" s="53">
        <f t="shared" si="92"/>
        <v>40</v>
      </c>
      <c r="W530" s="53"/>
      <c r="X530" s="53"/>
      <c r="Y530" s="53">
        <f t="shared" si="90"/>
        <v>40</v>
      </c>
      <c r="Z530" s="53">
        <f t="shared" si="91"/>
        <v>40</v>
      </c>
    </row>
    <row r="531" spans="1:26" ht="22.5" x14ac:dyDescent="0.2">
      <c r="A531" s="43" t="s">
        <v>14</v>
      </c>
      <c r="B531" s="44">
        <v>298</v>
      </c>
      <c r="C531" s="45">
        <v>113</v>
      </c>
      <c r="D531" s="46" t="s">
        <v>34</v>
      </c>
      <c r="E531" s="47" t="s">
        <v>3</v>
      </c>
      <c r="F531" s="46" t="s">
        <v>2</v>
      </c>
      <c r="G531" s="48" t="s">
        <v>82</v>
      </c>
      <c r="H531" s="91">
        <v>200</v>
      </c>
      <c r="I531" s="53">
        <f>I532</f>
        <v>40</v>
      </c>
      <c r="J531" s="53">
        <f>J532</f>
        <v>40</v>
      </c>
      <c r="K531" s="53"/>
      <c r="L531" s="53"/>
      <c r="M531" s="53">
        <f t="shared" si="96"/>
        <v>40</v>
      </c>
      <c r="N531" s="92">
        <f t="shared" si="97"/>
        <v>40</v>
      </c>
      <c r="O531" s="93"/>
      <c r="P531" s="93"/>
      <c r="Q531" s="92">
        <f t="shared" si="93"/>
        <v>40</v>
      </c>
      <c r="R531" s="92">
        <f t="shared" si="94"/>
        <v>40</v>
      </c>
      <c r="S531" s="52"/>
      <c r="T531" s="52"/>
      <c r="U531" s="53">
        <f t="shared" si="92"/>
        <v>40</v>
      </c>
      <c r="V531" s="53">
        <f t="shared" si="92"/>
        <v>40</v>
      </c>
      <c r="W531" s="53"/>
      <c r="X531" s="53"/>
      <c r="Y531" s="53">
        <f t="shared" si="90"/>
        <v>40</v>
      </c>
      <c r="Z531" s="53">
        <f t="shared" si="91"/>
        <v>40</v>
      </c>
    </row>
    <row r="532" spans="1:26" ht="22.5" x14ac:dyDescent="0.2">
      <c r="A532" s="43" t="s">
        <v>13</v>
      </c>
      <c r="B532" s="44">
        <v>298</v>
      </c>
      <c r="C532" s="45">
        <v>113</v>
      </c>
      <c r="D532" s="46" t="s">
        <v>34</v>
      </c>
      <c r="E532" s="47" t="s">
        <v>3</v>
      </c>
      <c r="F532" s="46" t="s">
        <v>2</v>
      </c>
      <c r="G532" s="48" t="s">
        <v>82</v>
      </c>
      <c r="H532" s="49">
        <v>240</v>
      </c>
      <c r="I532" s="50">
        <v>40</v>
      </c>
      <c r="J532" s="50">
        <v>40</v>
      </c>
      <c r="K532" s="50"/>
      <c r="L532" s="50"/>
      <c r="M532" s="50">
        <f t="shared" si="96"/>
        <v>40</v>
      </c>
      <c r="N532" s="51">
        <f t="shared" si="97"/>
        <v>40</v>
      </c>
      <c r="O532" s="52"/>
      <c r="P532" s="52"/>
      <c r="Q532" s="51">
        <f t="shared" si="93"/>
        <v>40</v>
      </c>
      <c r="R532" s="51">
        <f t="shared" si="94"/>
        <v>40</v>
      </c>
      <c r="S532" s="52"/>
      <c r="T532" s="52"/>
      <c r="U532" s="53">
        <f t="shared" si="92"/>
        <v>40</v>
      </c>
      <c r="V532" s="53">
        <f t="shared" si="92"/>
        <v>40</v>
      </c>
      <c r="W532" s="53"/>
      <c r="X532" s="53"/>
      <c r="Y532" s="53">
        <f t="shared" si="90"/>
        <v>40</v>
      </c>
      <c r="Z532" s="53">
        <f t="shared" si="91"/>
        <v>40</v>
      </c>
    </row>
    <row r="533" spans="1:26" ht="22.5" x14ac:dyDescent="0.2">
      <c r="A533" s="43" t="s">
        <v>81</v>
      </c>
      <c r="B533" s="44">
        <v>298</v>
      </c>
      <c r="C533" s="45">
        <v>113</v>
      </c>
      <c r="D533" s="46" t="s">
        <v>34</v>
      </c>
      <c r="E533" s="47" t="s">
        <v>3</v>
      </c>
      <c r="F533" s="46" t="s">
        <v>2</v>
      </c>
      <c r="G533" s="48" t="s">
        <v>80</v>
      </c>
      <c r="H533" s="49" t="s">
        <v>7</v>
      </c>
      <c r="I533" s="50">
        <f>I534</f>
        <v>1463.7</v>
      </c>
      <c r="J533" s="50">
        <f>J534</f>
        <v>1463.7</v>
      </c>
      <c r="K533" s="50"/>
      <c r="L533" s="50"/>
      <c r="M533" s="50">
        <f t="shared" si="96"/>
        <v>1463.7</v>
      </c>
      <c r="N533" s="51">
        <f t="shared" si="97"/>
        <v>1463.7</v>
      </c>
      <c r="O533" s="52"/>
      <c r="P533" s="52"/>
      <c r="Q533" s="51">
        <f t="shared" si="93"/>
        <v>1463.7</v>
      </c>
      <c r="R533" s="51">
        <f t="shared" si="94"/>
        <v>1463.7</v>
      </c>
      <c r="S533" s="52"/>
      <c r="T533" s="52"/>
      <c r="U533" s="53">
        <f t="shared" si="92"/>
        <v>1463.7</v>
      </c>
      <c r="V533" s="53">
        <f t="shared" si="92"/>
        <v>1463.7</v>
      </c>
      <c r="W533" s="53"/>
      <c r="X533" s="53"/>
      <c r="Y533" s="53">
        <f t="shared" si="90"/>
        <v>1463.7</v>
      </c>
      <c r="Z533" s="53">
        <f t="shared" si="91"/>
        <v>1463.7</v>
      </c>
    </row>
    <row r="534" spans="1:26" ht="22.5" x14ac:dyDescent="0.2">
      <c r="A534" s="43" t="s">
        <v>14</v>
      </c>
      <c r="B534" s="44">
        <v>298</v>
      </c>
      <c r="C534" s="45">
        <v>113</v>
      </c>
      <c r="D534" s="46" t="s">
        <v>34</v>
      </c>
      <c r="E534" s="47" t="s">
        <v>3</v>
      </c>
      <c r="F534" s="46" t="s">
        <v>2</v>
      </c>
      <c r="G534" s="48" t="s">
        <v>80</v>
      </c>
      <c r="H534" s="49">
        <v>200</v>
      </c>
      <c r="I534" s="50">
        <f>I535</f>
        <v>1463.7</v>
      </c>
      <c r="J534" s="50">
        <f>J535</f>
        <v>1463.7</v>
      </c>
      <c r="K534" s="50"/>
      <c r="L534" s="50"/>
      <c r="M534" s="50">
        <f t="shared" si="96"/>
        <v>1463.7</v>
      </c>
      <c r="N534" s="51">
        <f t="shared" si="97"/>
        <v>1463.7</v>
      </c>
      <c r="O534" s="52"/>
      <c r="P534" s="52"/>
      <c r="Q534" s="51">
        <f t="shared" si="93"/>
        <v>1463.7</v>
      </c>
      <c r="R534" s="51">
        <f t="shared" si="94"/>
        <v>1463.7</v>
      </c>
      <c r="S534" s="52"/>
      <c r="T534" s="52"/>
      <c r="U534" s="53">
        <f t="shared" si="92"/>
        <v>1463.7</v>
      </c>
      <c r="V534" s="53">
        <f t="shared" si="92"/>
        <v>1463.7</v>
      </c>
      <c r="W534" s="53"/>
      <c r="X534" s="53"/>
      <c r="Y534" s="53">
        <f t="shared" si="90"/>
        <v>1463.7</v>
      </c>
      <c r="Z534" s="53">
        <f t="shared" si="91"/>
        <v>1463.7</v>
      </c>
    </row>
    <row r="535" spans="1:26" ht="22.5" x14ac:dyDescent="0.2">
      <c r="A535" s="43" t="s">
        <v>13</v>
      </c>
      <c r="B535" s="44">
        <v>298</v>
      </c>
      <c r="C535" s="45">
        <v>113</v>
      </c>
      <c r="D535" s="46" t="s">
        <v>34</v>
      </c>
      <c r="E535" s="47" t="s">
        <v>3</v>
      </c>
      <c r="F535" s="46" t="s">
        <v>2</v>
      </c>
      <c r="G535" s="48" t="s">
        <v>80</v>
      </c>
      <c r="H535" s="49">
        <v>240</v>
      </c>
      <c r="I535" s="50">
        <v>1463.7</v>
      </c>
      <c r="J535" s="50">
        <v>1463.7</v>
      </c>
      <c r="K535" s="50"/>
      <c r="L535" s="50"/>
      <c r="M535" s="50">
        <f t="shared" si="96"/>
        <v>1463.7</v>
      </c>
      <c r="N535" s="51">
        <f t="shared" si="97"/>
        <v>1463.7</v>
      </c>
      <c r="O535" s="52"/>
      <c r="P535" s="52"/>
      <c r="Q535" s="51">
        <f t="shared" si="93"/>
        <v>1463.7</v>
      </c>
      <c r="R535" s="51">
        <f t="shared" si="94"/>
        <v>1463.7</v>
      </c>
      <c r="S535" s="52"/>
      <c r="T535" s="52"/>
      <c r="U535" s="53">
        <f t="shared" si="92"/>
        <v>1463.7</v>
      </c>
      <c r="V535" s="53">
        <f t="shared" si="92"/>
        <v>1463.7</v>
      </c>
      <c r="W535" s="53"/>
      <c r="X535" s="53"/>
      <c r="Y535" s="53">
        <f t="shared" si="90"/>
        <v>1463.7</v>
      </c>
      <c r="Z535" s="53">
        <f t="shared" si="91"/>
        <v>1463.7</v>
      </c>
    </row>
    <row r="536" spans="1:26" ht="21.75" customHeight="1" x14ac:dyDescent="0.2">
      <c r="A536" s="43" t="s">
        <v>313</v>
      </c>
      <c r="B536" s="44">
        <v>298</v>
      </c>
      <c r="C536" s="45">
        <v>113</v>
      </c>
      <c r="D536" s="46" t="s">
        <v>34</v>
      </c>
      <c r="E536" s="47" t="s">
        <v>3</v>
      </c>
      <c r="F536" s="46" t="s">
        <v>2</v>
      </c>
      <c r="G536" s="48">
        <v>80550</v>
      </c>
      <c r="H536" s="49" t="s">
        <v>7</v>
      </c>
      <c r="I536" s="50">
        <f>I537+I539</f>
        <v>388</v>
      </c>
      <c r="J536" s="50">
        <f>J537+J539</f>
        <v>388</v>
      </c>
      <c r="K536" s="50"/>
      <c r="L536" s="50"/>
      <c r="M536" s="50">
        <f t="shared" si="96"/>
        <v>388</v>
      </c>
      <c r="N536" s="51">
        <f t="shared" si="97"/>
        <v>388</v>
      </c>
      <c r="O536" s="52"/>
      <c r="P536" s="52"/>
      <c r="Q536" s="51">
        <f t="shared" si="93"/>
        <v>388</v>
      </c>
      <c r="R536" s="51">
        <f t="shared" si="94"/>
        <v>388</v>
      </c>
      <c r="S536" s="52"/>
      <c r="T536" s="52"/>
      <c r="U536" s="53">
        <f t="shared" si="92"/>
        <v>388</v>
      </c>
      <c r="V536" s="53">
        <f t="shared" si="92"/>
        <v>388</v>
      </c>
      <c r="W536" s="53"/>
      <c r="X536" s="53"/>
      <c r="Y536" s="53">
        <f t="shared" ref="Y536:Y599" si="100">U536+W536</f>
        <v>388</v>
      </c>
      <c r="Z536" s="53">
        <f t="shared" ref="Z536:Z599" si="101">V536+X536</f>
        <v>388</v>
      </c>
    </row>
    <row r="537" spans="1:26" ht="45" x14ac:dyDescent="0.2">
      <c r="A537" s="43" t="s">
        <v>6</v>
      </c>
      <c r="B537" s="44">
        <v>298</v>
      </c>
      <c r="C537" s="45">
        <v>113</v>
      </c>
      <c r="D537" s="46" t="s">
        <v>34</v>
      </c>
      <c r="E537" s="47" t="s">
        <v>3</v>
      </c>
      <c r="F537" s="46" t="s">
        <v>2</v>
      </c>
      <c r="G537" s="48">
        <v>80550</v>
      </c>
      <c r="H537" s="49">
        <v>100</v>
      </c>
      <c r="I537" s="50">
        <f>I538</f>
        <v>34</v>
      </c>
      <c r="J537" s="50">
        <f>J538</f>
        <v>34</v>
      </c>
      <c r="K537" s="50"/>
      <c r="L537" s="50"/>
      <c r="M537" s="50">
        <f t="shared" si="96"/>
        <v>34</v>
      </c>
      <c r="N537" s="51">
        <f t="shared" si="97"/>
        <v>34</v>
      </c>
      <c r="O537" s="52"/>
      <c r="P537" s="52"/>
      <c r="Q537" s="51">
        <f t="shared" si="93"/>
        <v>34</v>
      </c>
      <c r="R537" s="51">
        <f t="shared" si="94"/>
        <v>34</v>
      </c>
      <c r="S537" s="52"/>
      <c r="T537" s="52"/>
      <c r="U537" s="53">
        <f t="shared" si="92"/>
        <v>34</v>
      </c>
      <c r="V537" s="53">
        <f t="shared" si="92"/>
        <v>34</v>
      </c>
      <c r="W537" s="53"/>
      <c r="X537" s="53"/>
      <c r="Y537" s="53">
        <f t="shared" si="100"/>
        <v>34</v>
      </c>
      <c r="Z537" s="53">
        <f t="shared" si="101"/>
        <v>34</v>
      </c>
    </row>
    <row r="538" spans="1:26" ht="22.5" x14ac:dyDescent="0.2">
      <c r="A538" s="43" t="s">
        <v>5</v>
      </c>
      <c r="B538" s="44">
        <v>298</v>
      </c>
      <c r="C538" s="45">
        <v>113</v>
      </c>
      <c r="D538" s="46" t="s">
        <v>34</v>
      </c>
      <c r="E538" s="47" t="s">
        <v>3</v>
      </c>
      <c r="F538" s="46" t="s">
        <v>2</v>
      </c>
      <c r="G538" s="48">
        <v>80550</v>
      </c>
      <c r="H538" s="49">
        <v>120</v>
      </c>
      <c r="I538" s="50">
        <v>34</v>
      </c>
      <c r="J538" s="50">
        <v>34</v>
      </c>
      <c r="K538" s="50"/>
      <c r="L538" s="50"/>
      <c r="M538" s="50">
        <f t="shared" si="96"/>
        <v>34</v>
      </c>
      <c r="N538" s="51">
        <f t="shared" si="97"/>
        <v>34</v>
      </c>
      <c r="O538" s="52"/>
      <c r="P538" s="52"/>
      <c r="Q538" s="51">
        <f t="shared" si="93"/>
        <v>34</v>
      </c>
      <c r="R538" s="51">
        <f t="shared" si="94"/>
        <v>34</v>
      </c>
      <c r="S538" s="52"/>
      <c r="T538" s="52"/>
      <c r="U538" s="53">
        <f t="shared" si="92"/>
        <v>34</v>
      </c>
      <c r="V538" s="53">
        <f t="shared" si="92"/>
        <v>34</v>
      </c>
      <c r="W538" s="53"/>
      <c r="X538" s="53"/>
      <c r="Y538" s="53">
        <f t="shared" si="100"/>
        <v>34</v>
      </c>
      <c r="Z538" s="53">
        <f t="shared" si="101"/>
        <v>34</v>
      </c>
    </row>
    <row r="539" spans="1:26" ht="22.5" x14ac:dyDescent="0.2">
      <c r="A539" s="43" t="s">
        <v>14</v>
      </c>
      <c r="B539" s="44">
        <v>298</v>
      </c>
      <c r="C539" s="45">
        <v>113</v>
      </c>
      <c r="D539" s="46" t="s">
        <v>34</v>
      </c>
      <c r="E539" s="47" t="s">
        <v>3</v>
      </c>
      <c r="F539" s="46" t="s">
        <v>2</v>
      </c>
      <c r="G539" s="48">
        <v>80550</v>
      </c>
      <c r="H539" s="49">
        <v>200</v>
      </c>
      <c r="I539" s="50">
        <f>I540</f>
        <v>354</v>
      </c>
      <c r="J539" s="50">
        <f>J540</f>
        <v>354</v>
      </c>
      <c r="K539" s="50"/>
      <c r="L539" s="50"/>
      <c r="M539" s="50">
        <f t="shared" si="96"/>
        <v>354</v>
      </c>
      <c r="N539" s="51">
        <f t="shared" si="97"/>
        <v>354</v>
      </c>
      <c r="O539" s="52"/>
      <c r="P539" s="52"/>
      <c r="Q539" s="51">
        <f t="shared" si="93"/>
        <v>354</v>
      </c>
      <c r="R539" s="51">
        <f t="shared" si="94"/>
        <v>354</v>
      </c>
      <c r="S539" s="52"/>
      <c r="T539" s="52"/>
      <c r="U539" s="53">
        <f t="shared" si="92"/>
        <v>354</v>
      </c>
      <c r="V539" s="53">
        <f t="shared" si="92"/>
        <v>354</v>
      </c>
      <c r="W539" s="53"/>
      <c r="X539" s="53"/>
      <c r="Y539" s="53">
        <f t="shared" si="100"/>
        <v>354</v>
      </c>
      <c r="Z539" s="53">
        <f t="shared" si="101"/>
        <v>354</v>
      </c>
    </row>
    <row r="540" spans="1:26" ht="22.5" x14ac:dyDescent="0.2">
      <c r="A540" s="43" t="s">
        <v>13</v>
      </c>
      <c r="B540" s="44">
        <v>298</v>
      </c>
      <c r="C540" s="45">
        <v>113</v>
      </c>
      <c r="D540" s="46" t="s">
        <v>34</v>
      </c>
      <c r="E540" s="47" t="s">
        <v>3</v>
      </c>
      <c r="F540" s="46" t="s">
        <v>2</v>
      </c>
      <c r="G540" s="48">
        <v>80550</v>
      </c>
      <c r="H540" s="49">
        <v>240</v>
      </c>
      <c r="I540" s="50">
        <v>354</v>
      </c>
      <c r="J540" s="50">
        <v>354</v>
      </c>
      <c r="K540" s="50"/>
      <c r="L540" s="50"/>
      <c r="M540" s="50">
        <f t="shared" si="96"/>
        <v>354</v>
      </c>
      <c r="N540" s="51">
        <f t="shared" si="97"/>
        <v>354</v>
      </c>
      <c r="O540" s="52"/>
      <c r="P540" s="52"/>
      <c r="Q540" s="51">
        <f t="shared" si="93"/>
        <v>354</v>
      </c>
      <c r="R540" s="51">
        <f t="shared" si="94"/>
        <v>354</v>
      </c>
      <c r="S540" s="52"/>
      <c r="T540" s="52"/>
      <c r="U540" s="53">
        <f t="shared" si="92"/>
        <v>354</v>
      </c>
      <c r="V540" s="53">
        <f t="shared" si="92"/>
        <v>354</v>
      </c>
      <c r="W540" s="53"/>
      <c r="X540" s="53"/>
      <c r="Y540" s="53">
        <f t="shared" si="100"/>
        <v>354</v>
      </c>
      <c r="Z540" s="53">
        <f t="shared" si="101"/>
        <v>354</v>
      </c>
    </row>
    <row r="541" spans="1:26" ht="45" x14ac:dyDescent="0.2">
      <c r="A541" s="43" t="s">
        <v>305</v>
      </c>
      <c r="B541" s="44">
        <v>298</v>
      </c>
      <c r="C541" s="45">
        <v>113</v>
      </c>
      <c r="D541" s="46" t="s">
        <v>77</v>
      </c>
      <c r="E541" s="47" t="s">
        <v>3</v>
      </c>
      <c r="F541" s="46" t="s">
        <v>2</v>
      </c>
      <c r="G541" s="48" t="s">
        <v>9</v>
      </c>
      <c r="H541" s="49" t="s">
        <v>7</v>
      </c>
      <c r="I541" s="50">
        <f t="shared" ref="I541:J543" si="102">I542</f>
        <v>100</v>
      </c>
      <c r="J541" s="50">
        <f t="shared" si="102"/>
        <v>100</v>
      </c>
      <c r="K541" s="50"/>
      <c r="L541" s="50"/>
      <c r="M541" s="50">
        <f t="shared" si="96"/>
        <v>100</v>
      </c>
      <c r="N541" s="51">
        <f t="shared" si="97"/>
        <v>100</v>
      </c>
      <c r="O541" s="52"/>
      <c r="P541" s="52"/>
      <c r="Q541" s="51">
        <f t="shared" si="93"/>
        <v>100</v>
      </c>
      <c r="R541" s="51">
        <f t="shared" si="94"/>
        <v>100</v>
      </c>
      <c r="S541" s="52"/>
      <c r="T541" s="52"/>
      <c r="U541" s="53">
        <f t="shared" si="92"/>
        <v>100</v>
      </c>
      <c r="V541" s="53">
        <f t="shared" si="92"/>
        <v>100</v>
      </c>
      <c r="W541" s="53"/>
      <c r="X541" s="53"/>
      <c r="Y541" s="53">
        <f t="shared" si="100"/>
        <v>100</v>
      </c>
      <c r="Z541" s="53">
        <f t="shared" si="101"/>
        <v>100</v>
      </c>
    </row>
    <row r="542" spans="1:26" ht="22.5" x14ac:dyDescent="0.2">
      <c r="A542" s="43" t="s">
        <v>258</v>
      </c>
      <c r="B542" s="44">
        <v>298</v>
      </c>
      <c r="C542" s="45">
        <v>113</v>
      </c>
      <c r="D542" s="46" t="s">
        <v>77</v>
      </c>
      <c r="E542" s="47" t="s">
        <v>3</v>
      </c>
      <c r="F542" s="46" t="s">
        <v>2</v>
      </c>
      <c r="G542" s="48" t="s">
        <v>76</v>
      </c>
      <c r="H542" s="49" t="s">
        <v>7</v>
      </c>
      <c r="I542" s="50">
        <f t="shared" si="102"/>
        <v>100</v>
      </c>
      <c r="J542" s="50">
        <f t="shared" si="102"/>
        <v>100</v>
      </c>
      <c r="K542" s="50"/>
      <c r="L542" s="50"/>
      <c r="M542" s="50">
        <f t="shared" si="96"/>
        <v>100</v>
      </c>
      <c r="N542" s="51">
        <f t="shared" si="97"/>
        <v>100</v>
      </c>
      <c r="O542" s="52"/>
      <c r="P542" s="52"/>
      <c r="Q542" s="51">
        <f t="shared" si="93"/>
        <v>100</v>
      </c>
      <c r="R542" s="51">
        <f t="shared" si="94"/>
        <v>100</v>
      </c>
      <c r="S542" s="52"/>
      <c r="T542" s="52"/>
      <c r="U542" s="53">
        <f t="shared" si="92"/>
        <v>100</v>
      </c>
      <c r="V542" s="53">
        <f t="shared" si="92"/>
        <v>100</v>
      </c>
      <c r="W542" s="53"/>
      <c r="X542" s="53"/>
      <c r="Y542" s="53">
        <f t="shared" si="100"/>
        <v>100</v>
      </c>
      <c r="Z542" s="53">
        <f t="shared" si="101"/>
        <v>100</v>
      </c>
    </row>
    <row r="543" spans="1:26" ht="22.5" x14ac:dyDescent="0.2">
      <c r="A543" s="43" t="s">
        <v>79</v>
      </c>
      <c r="B543" s="44">
        <v>298</v>
      </c>
      <c r="C543" s="45">
        <v>113</v>
      </c>
      <c r="D543" s="46" t="s">
        <v>77</v>
      </c>
      <c r="E543" s="47" t="s">
        <v>3</v>
      </c>
      <c r="F543" s="46" t="s">
        <v>2</v>
      </c>
      <c r="G543" s="48" t="s">
        <v>76</v>
      </c>
      <c r="H543" s="49">
        <v>600</v>
      </c>
      <c r="I543" s="50">
        <f t="shared" si="102"/>
        <v>100</v>
      </c>
      <c r="J543" s="50">
        <f t="shared" si="102"/>
        <v>100</v>
      </c>
      <c r="K543" s="50"/>
      <c r="L543" s="50"/>
      <c r="M543" s="50">
        <f t="shared" si="96"/>
        <v>100</v>
      </c>
      <c r="N543" s="51">
        <f t="shared" si="97"/>
        <v>100</v>
      </c>
      <c r="O543" s="52"/>
      <c r="P543" s="52"/>
      <c r="Q543" s="51">
        <f t="shared" si="93"/>
        <v>100</v>
      </c>
      <c r="R543" s="51">
        <f t="shared" si="94"/>
        <v>100</v>
      </c>
      <c r="S543" s="52"/>
      <c r="T543" s="52"/>
      <c r="U543" s="53">
        <f t="shared" si="92"/>
        <v>100</v>
      </c>
      <c r="V543" s="53">
        <f t="shared" si="92"/>
        <v>100</v>
      </c>
      <c r="W543" s="53"/>
      <c r="X543" s="53"/>
      <c r="Y543" s="53">
        <f t="shared" si="100"/>
        <v>100</v>
      </c>
      <c r="Z543" s="53">
        <f t="shared" si="101"/>
        <v>100</v>
      </c>
    </row>
    <row r="544" spans="1:26" ht="22.5" x14ac:dyDescent="0.2">
      <c r="A544" s="43" t="s">
        <v>78</v>
      </c>
      <c r="B544" s="44">
        <v>298</v>
      </c>
      <c r="C544" s="45">
        <v>113</v>
      </c>
      <c r="D544" s="46" t="s">
        <v>77</v>
      </c>
      <c r="E544" s="47" t="s">
        <v>3</v>
      </c>
      <c r="F544" s="46" t="s">
        <v>2</v>
      </c>
      <c r="G544" s="48" t="s">
        <v>76</v>
      </c>
      <c r="H544" s="49">
        <v>630</v>
      </c>
      <c r="I544" s="50">
        <v>100</v>
      </c>
      <c r="J544" s="50">
        <v>100</v>
      </c>
      <c r="K544" s="50"/>
      <c r="L544" s="50"/>
      <c r="M544" s="50">
        <f t="shared" si="96"/>
        <v>100</v>
      </c>
      <c r="N544" s="51">
        <f t="shared" si="97"/>
        <v>100</v>
      </c>
      <c r="O544" s="52"/>
      <c r="P544" s="52"/>
      <c r="Q544" s="51">
        <f t="shared" si="93"/>
        <v>100</v>
      </c>
      <c r="R544" s="51">
        <f t="shared" si="94"/>
        <v>100</v>
      </c>
      <c r="S544" s="52"/>
      <c r="T544" s="52"/>
      <c r="U544" s="53">
        <f t="shared" si="92"/>
        <v>100</v>
      </c>
      <c r="V544" s="53">
        <f t="shared" si="92"/>
        <v>100</v>
      </c>
      <c r="W544" s="53"/>
      <c r="X544" s="53"/>
      <c r="Y544" s="53">
        <f t="shared" si="100"/>
        <v>100</v>
      </c>
      <c r="Z544" s="53">
        <f t="shared" si="101"/>
        <v>100</v>
      </c>
    </row>
    <row r="545" spans="1:26" ht="22.5" x14ac:dyDescent="0.2">
      <c r="A545" s="43" t="s">
        <v>75</v>
      </c>
      <c r="B545" s="44">
        <v>298</v>
      </c>
      <c r="C545" s="45">
        <v>300</v>
      </c>
      <c r="D545" s="46" t="s">
        <v>7</v>
      </c>
      <c r="E545" s="47" t="s">
        <v>7</v>
      </c>
      <c r="F545" s="46" t="s">
        <v>7</v>
      </c>
      <c r="G545" s="48" t="s">
        <v>7</v>
      </c>
      <c r="H545" s="49" t="s">
        <v>7</v>
      </c>
      <c r="I545" s="50">
        <f>I546+I563+I568</f>
        <v>17547.7</v>
      </c>
      <c r="J545" s="50">
        <f>J546+J563+J568</f>
        <v>17557.7</v>
      </c>
      <c r="K545" s="50"/>
      <c r="L545" s="50"/>
      <c r="M545" s="50">
        <f t="shared" si="96"/>
        <v>17547.7</v>
      </c>
      <c r="N545" s="51">
        <f t="shared" si="97"/>
        <v>17557.7</v>
      </c>
      <c r="O545" s="52"/>
      <c r="P545" s="52"/>
      <c r="Q545" s="51">
        <f t="shared" si="93"/>
        <v>17547.7</v>
      </c>
      <c r="R545" s="51">
        <f t="shared" si="94"/>
        <v>17557.7</v>
      </c>
      <c r="S545" s="52"/>
      <c r="T545" s="52"/>
      <c r="U545" s="53">
        <f t="shared" si="92"/>
        <v>17547.7</v>
      </c>
      <c r="V545" s="53">
        <f t="shared" si="92"/>
        <v>17557.7</v>
      </c>
      <c r="W545" s="53"/>
      <c r="X545" s="53"/>
      <c r="Y545" s="53">
        <f t="shared" si="100"/>
        <v>17547.7</v>
      </c>
      <c r="Z545" s="53">
        <f t="shared" si="101"/>
        <v>17557.7</v>
      </c>
    </row>
    <row r="546" spans="1:26" ht="33.75" x14ac:dyDescent="0.2">
      <c r="A546" s="43" t="s">
        <v>74</v>
      </c>
      <c r="B546" s="44">
        <v>298</v>
      </c>
      <c r="C546" s="45">
        <v>309</v>
      </c>
      <c r="D546" s="46" t="s">
        <v>7</v>
      </c>
      <c r="E546" s="47" t="s">
        <v>7</v>
      </c>
      <c r="F546" s="46" t="s">
        <v>7</v>
      </c>
      <c r="G546" s="48" t="s">
        <v>7</v>
      </c>
      <c r="H546" s="49" t="s">
        <v>7</v>
      </c>
      <c r="I546" s="50">
        <f>I547</f>
        <v>17417.7</v>
      </c>
      <c r="J546" s="50">
        <f>J547</f>
        <v>17417.7</v>
      </c>
      <c r="K546" s="50"/>
      <c r="L546" s="50"/>
      <c r="M546" s="50">
        <f t="shared" si="96"/>
        <v>17417.7</v>
      </c>
      <c r="N546" s="51">
        <f t="shared" si="97"/>
        <v>17417.7</v>
      </c>
      <c r="O546" s="52"/>
      <c r="P546" s="52"/>
      <c r="Q546" s="51">
        <f t="shared" si="93"/>
        <v>17417.7</v>
      </c>
      <c r="R546" s="51">
        <f t="shared" si="94"/>
        <v>17417.7</v>
      </c>
      <c r="S546" s="52"/>
      <c r="T546" s="52"/>
      <c r="U546" s="53">
        <f t="shared" ref="U546:V614" si="103">Q546+S546</f>
        <v>17417.7</v>
      </c>
      <c r="V546" s="53">
        <f t="shared" si="103"/>
        <v>17417.7</v>
      </c>
      <c r="W546" s="53"/>
      <c r="X546" s="53"/>
      <c r="Y546" s="53">
        <f t="shared" si="100"/>
        <v>17417.7</v>
      </c>
      <c r="Z546" s="53">
        <f t="shared" si="101"/>
        <v>17417.7</v>
      </c>
    </row>
    <row r="547" spans="1:26" ht="90" x14ac:dyDescent="0.2">
      <c r="A547" s="43" t="s">
        <v>321</v>
      </c>
      <c r="B547" s="44">
        <v>298</v>
      </c>
      <c r="C547" s="45">
        <v>309</v>
      </c>
      <c r="D547" s="46" t="s">
        <v>63</v>
      </c>
      <c r="E547" s="47" t="s">
        <v>3</v>
      </c>
      <c r="F547" s="46" t="s">
        <v>2</v>
      </c>
      <c r="G547" s="48" t="s">
        <v>9</v>
      </c>
      <c r="H547" s="49" t="s">
        <v>7</v>
      </c>
      <c r="I547" s="50">
        <f>I548+I553+I560</f>
        <v>17417.7</v>
      </c>
      <c r="J547" s="50">
        <f>J548+J553+J560</f>
        <v>17417.7</v>
      </c>
      <c r="K547" s="50"/>
      <c r="L547" s="50"/>
      <c r="M547" s="50">
        <f t="shared" si="96"/>
        <v>17417.7</v>
      </c>
      <c r="N547" s="51">
        <f t="shared" si="97"/>
        <v>17417.7</v>
      </c>
      <c r="O547" s="52"/>
      <c r="P547" s="52"/>
      <c r="Q547" s="51">
        <f t="shared" si="93"/>
        <v>17417.7</v>
      </c>
      <c r="R547" s="51">
        <f t="shared" si="94"/>
        <v>17417.7</v>
      </c>
      <c r="S547" s="52"/>
      <c r="T547" s="52"/>
      <c r="U547" s="53">
        <f t="shared" si="103"/>
        <v>17417.7</v>
      </c>
      <c r="V547" s="53">
        <f t="shared" si="103"/>
        <v>17417.7</v>
      </c>
      <c r="W547" s="53"/>
      <c r="X547" s="53"/>
      <c r="Y547" s="53">
        <f t="shared" si="100"/>
        <v>17417.7</v>
      </c>
      <c r="Z547" s="53">
        <f t="shared" si="101"/>
        <v>17417.7</v>
      </c>
    </row>
    <row r="548" spans="1:26" ht="22.5" x14ac:dyDescent="0.2">
      <c r="A548" s="43" t="s">
        <v>15</v>
      </c>
      <c r="B548" s="44">
        <v>298</v>
      </c>
      <c r="C548" s="45">
        <v>309</v>
      </c>
      <c r="D548" s="46" t="s">
        <v>63</v>
      </c>
      <c r="E548" s="47" t="s">
        <v>3</v>
      </c>
      <c r="F548" s="46" t="s">
        <v>2</v>
      </c>
      <c r="G548" s="48" t="s">
        <v>11</v>
      </c>
      <c r="H548" s="49" t="s">
        <v>7</v>
      </c>
      <c r="I548" s="50">
        <f>I549+I551</f>
        <v>2887.7</v>
      </c>
      <c r="J548" s="50">
        <f>J549+J551</f>
        <v>2887.7</v>
      </c>
      <c r="K548" s="50"/>
      <c r="L548" s="50"/>
      <c r="M548" s="50">
        <f t="shared" si="96"/>
        <v>2887.7</v>
      </c>
      <c r="N548" s="51">
        <f t="shared" si="97"/>
        <v>2887.7</v>
      </c>
      <c r="O548" s="52"/>
      <c r="P548" s="52"/>
      <c r="Q548" s="51">
        <f t="shared" si="93"/>
        <v>2887.7</v>
      </c>
      <c r="R548" s="51">
        <f t="shared" si="94"/>
        <v>2887.7</v>
      </c>
      <c r="S548" s="52"/>
      <c r="T548" s="52"/>
      <c r="U548" s="53">
        <f t="shared" si="103"/>
        <v>2887.7</v>
      </c>
      <c r="V548" s="53">
        <f t="shared" si="103"/>
        <v>2887.7</v>
      </c>
      <c r="W548" s="53"/>
      <c r="X548" s="53"/>
      <c r="Y548" s="53">
        <f t="shared" si="100"/>
        <v>2887.7</v>
      </c>
      <c r="Z548" s="53">
        <f t="shared" si="101"/>
        <v>2887.7</v>
      </c>
    </row>
    <row r="549" spans="1:26" ht="44.25" customHeight="1" x14ac:dyDescent="0.2">
      <c r="A549" s="43" t="s">
        <v>6</v>
      </c>
      <c r="B549" s="44">
        <v>298</v>
      </c>
      <c r="C549" s="45">
        <v>309</v>
      </c>
      <c r="D549" s="46" t="s">
        <v>63</v>
      </c>
      <c r="E549" s="47" t="s">
        <v>3</v>
      </c>
      <c r="F549" s="46" t="s">
        <v>2</v>
      </c>
      <c r="G549" s="48" t="s">
        <v>11</v>
      </c>
      <c r="H549" s="49">
        <v>100</v>
      </c>
      <c r="I549" s="50">
        <f>I550</f>
        <v>2798.5</v>
      </c>
      <c r="J549" s="50">
        <f>J550</f>
        <v>2798.5</v>
      </c>
      <c r="K549" s="50"/>
      <c r="L549" s="50"/>
      <c r="M549" s="50">
        <f t="shared" si="96"/>
        <v>2798.5</v>
      </c>
      <c r="N549" s="51">
        <f t="shared" si="97"/>
        <v>2798.5</v>
      </c>
      <c r="O549" s="52"/>
      <c r="P549" s="52"/>
      <c r="Q549" s="51">
        <f t="shared" si="93"/>
        <v>2798.5</v>
      </c>
      <c r="R549" s="51">
        <f t="shared" si="94"/>
        <v>2798.5</v>
      </c>
      <c r="S549" s="52"/>
      <c r="T549" s="52"/>
      <c r="U549" s="53">
        <f t="shared" si="103"/>
        <v>2798.5</v>
      </c>
      <c r="V549" s="53">
        <f t="shared" si="103"/>
        <v>2798.5</v>
      </c>
      <c r="W549" s="53"/>
      <c r="X549" s="53"/>
      <c r="Y549" s="53">
        <f t="shared" si="100"/>
        <v>2798.5</v>
      </c>
      <c r="Z549" s="53">
        <f t="shared" si="101"/>
        <v>2798.5</v>
      </c>
    </row>
    <row r="550" spans="1:26" ht="22.5" x14ac:dyDescent="0.2">
      <c r="A550" s="43" t="s">
        <v>5</v>
      </c>
      <c r="B550" s="44">
        <v>298</v>
      </c>
      <c r="C550" s="45">
        <v>309</v>
      </c>
      <c r="D550" s="46" t="s">
        <v>63</v>
      </c>
      <c r="E550" s="47" t="s">
        <v>3</v>
      </c>
      <c r="F550" s="46" t="s">
        <v>2</v>
      </c>
      <c r="G550" s="48" t="s">
        <v>11</v>
      </c>
      <c r="H550" s="49">
        <v>120</v>
      </c>
      <c r="I550" s="50">
        <f>2072+101+625.5</f>
        <v>2798.5</v>
      </c>
      <c r="J550" s="50">
        <f>2072+101+625.5</f>
        <v>2798.5</v>
      </c>
      <c r="K550" s="50"/>
      <c r="L550" s="50"/>
      <c r="M550" s="50">
        <f t="shared" si="96"/>
        <v>2798.5</v>
      </c>
      <c r="N550" s="51">
        <f t="shared" si="97"/>
        <v>2798.5</v>
      </c>
      <c r="O550" s="52"/>
      <c r="P550" s="52"/>
      <c r="Q550" s="51">
        <f t="shared" si="93"/>
        <v>2798.5</v>
      </c>
      <c r="R550" s="51">
        <f t="shared" si="94"/>
        <v>2798.5</v>
      </c>
      <c r="S550" s="52"/>
      <c r="T550" s="52"/>
      <c r="U550" s="53">
        <f t="shared" si="103"/>
        <v>2798.5</v>
      </c>
      <c r="V550" s="53">
        <f t="shared" si="103"/>
        <v>2798.5</v>
      </c>
      <c r="W550" s="53"/>
      <c r="X550" s="53"/>
      <c r="Y550" s="53">
        <f t="shared" si="100"/>
        <v>2798.5</v>
      </c>
      <c r="Z550" s="53">
        <f t="shared" si="101"/>
        <v>2798.5</v>
      </c>
    </row>
    <row r="551" spans="1:26" ht="22.5" x14ac:dyDescent="0.2">
      <c r="A551" s="43" t="s">
        <v>14</v>
      </c>
      <c r="B551" s="44">
        <v>298</v>
      </c>
      <c r="C551" s="45">
        <v>309</v>
      </c>
      <c r="D551" s="46" t="s">
        <v>63</v>
      </c>
      <c r="E551" s="47" t="s">
        <v>3</v>
      </c>
      <c r="F551" s="46" t="s">
        <v>2</v>
      </c>
      <c r="G551" s="48" t="s">
        <v>11</v>
      </c>
      <c r="H551" s="49">
        <v>200</v>
      </c>
      <c r="I551" s="50">
        <f>I552</f>
        <v>89.200000000000017</v>
      </c>
      <c r="J551" s="50">
        <f>J552</f>
        <v>89.199999999999989</v>
      </c>
      <c r="K551" s="50"/>
      <c r="L551" s="50"/>
      <c r="M551" s="50">
        <f t="shared" si="96"/>
        <v>89.200000000000017</v>
      </c>
      <c r="N551" s="51">
        <f t="shared" si="97"/>
        <v>89.199999999999989</v>
      </c>
      <c r="O551" s="52"/>
      <c r="P551" s="52"/>
      <c r="Q551" s="51">
        <f t="shared" ref="Q551:Q619" si="104">M551+O551</f>
        <v>89.200000000000017</v>
      </c>
      <c r="R551" s="51">
        <f t="shared" ref="R551:R619" si="105">N551+P551</f>
        <v>89.199999999999989</v>
      </c>
      <c r="S551" s="52"/>
      <c r="T551" s="52"/>
      <c r="U551" s="53">
        <f t="shared" si="103"/>
        <v>89.200000000000017</v>
      </c>
      <c r="V551" s="53">
        <f t="shared" si="103"/>
        <v>89.199999999999989</v>
      </c>
      <c r="W551" s="53"/>
      <c r="X551" s="53"/>
      <c r="Y551" s="53">
        <f t="shared" si="100"/>
        <v>89.200000000000017</v>
      </c>
      <c r="Z551" s="53">
        <f t="shared" si="101"/>
        <v>89.199999999999989</v>
      </c>
    </row>
    <row r="552" spans="1:26" ht="22.5" x14ac:dyDescent="0.2">
      <c r="A552" s="43" t="s">
        <v>13</v>
      </c>
      <c r="B552" s="44">
        <v>298</v>
      </c>
      <c r="C552" s="45">
        <v>309</v>
      </c>
      <c r="D552" s="46" t="s">
        <v>63</v>
      </c>
      <c r="E552" s="47" t="s">
        <v>3</v>
      </c>
      <c r="F552" s="46" t="s">
        <v>2</v>
      </c>
      <c r="G552" s="48" t="s">
        <v>11</v>
      </c>
      <c r="H552" s="49">
        <v>240</v>
      </c>
      <c r="I552" s="50">
        <f>235.4+18.8-50-15-100</f>
        <v>89.200000000000017</v>
      </c>
      <c r="J552" s="50">
        <f>245.4+18.8-50-25-100</f>
        <v>89.199999999999989</v>
      </c>
      <c r="K552" s="50"/>
      <c r="L552" s="50"/>
      <c r="M552" s="50">
        <f t="shared" si="96"/>
        <v>89.200000000000017</v>
      </c>
      <c r="N552" s="51">
        <f t="shared" si="97"/>
        <v>89.199999999999989</v>
      </c>
      <c r="O552" s="52"/>
      <c r="P552" s="52"/>
      <c r="Q552" s="51">
        <f t="shared" si="104"/>
        <v>89.200000000000017</v>
      </c>
      <c r="R552" s="51">
        <f t="shared" si="105"/>
        <v>89.199999999999989</v>
      </c>
      <c r="S552" s="52"/>
      <c r="T552" s="52"/>
      <c r="U552" s="53">
        <f t="shared" si="103"/>
        <v>89.200000000000017</v>
      </c>
      <c r="V552" s="53">
        <f t="shared" si="103"/>
        <v>89.199999999999989</v>
      </c>
      <c r="W552" s="53"/>
      <c r="X552" s="53"/>
      <c r="Y552" s="53">
        <f t="shared" si="100"/>
        <v>89.200000000000017</v>
      </c>
      <c r="Z552" s="53">
        <f t="shared" si="101"/>
        <v>89.199999999999989</v>
      </c>
    </row>
    <row r="553" spans="1:26" ht="22.5" x14ac:dyDescent="0.2">
      <c r="A553" s="43" t="s">
        <v>73</v>
      </c>
      <c r="B553" s="44">
        <v>298</v>
      </c>
      <c r="C553" s="45">
        <v>309</v>
      </c>
      <c r="D553" s="46" t="s">
        <v>63</v>
      </c>
      <c r="E553" s="47" t="s">
        <v>3</v>
      </c>
      <c r="F553" s="46" t="s">
        <v>2</v>
      </c>
      <c r="G553" s="48" t="s">
        <v>69</v>
      </c>
      <c r="H553" s="49" t="s">
        <v>7</v>
      </c>
      <c r="I553" s="50">
        <f>I554+I556+I558</f>
        <v>14347</v>
      </c>
      <c r="J553" s="50">
        <f>J554+J556+J558</f>
        <v>14347</v>
      </c>
      <c r="K553" s="50"/>
      <c r="L553" s="50"/>
      <c r="M553" s="50">
        <f t="shared" si="96"/>
        <v>14347</v>
      </c>
      <c r="N553" s="51">
        <f t="shared" si="97"/>
        <v>14347</v>
      </c>
      <c r="O553" s="52"/>
      <c r="P553" s="52"/>
      <c r="Q553" s="51">
        <f t="shared" si="104"/>
        <v>14347</v>
      </c>
      <c r="R553" s="51">
        <f t="shared" si="105"/>
        <v>14347</v>
      </c>
      <c r="S553" s="52"/>
      <c r="T553" s="52"/>
      <c r="U553" s="53">
        <f t="shared" si="103"/>
        <v>14347</v>
      </c>
      <c r="V553" s="53">
        <f t="shared" si="103"/>
        <v>14347</v>
      </c>
      <c r="W553" s="53"/>
      <c r="X553" s="53"/>
      <c r="Y553" s="53">
        <f t="shared" si="100"/>
        <v>14347</v>
      </c>
      <c r="Z553" s="53">
        <f t="shared" si="101"/>
        <v>14347</v>
      </c>
    </row>
    <row r="554" spans="1:26" ht="44.45" customHeight="1" x14ac:dyDescent="0.2">
      <c r="A554" s="43" t="s">
        <v>6</v>
      </c>
      <c r="B554" s="44">
        <v>298</v>
      </c>
      <c r="C554" s="45">
        <v>309</v>
      </c>
      <c r="D554" s="46" t="s">
        <v>63</v>
      </c>
      <c r="E554" s="47" t="s">
        <v>3</v>
      </c>
      <c r="F554" s="46" t="s">
        <v>2</v>
      </c>
      <c r="G554" s="48" t="s">
        <v>69</v>
      </c>
      <c r="H554" s="49">
        <v>100</v>
      </c>
      <c r="I554" s="50">
        <f>I555</f>
        <v>9059.2000000000007</v>
      </c>
      <c r="J554" s="50">
        <f>J555</f>
        <v>9059.2000000000007</v>
      </c>
      <c r="K554" s="50"/>
      <c r="L554" s="50"/>
      <c r="M554" s="50">
        <f t="shared" si="96"/>
        <v>9059.2000000000007</v>
      </c>
      <c r="N554" s="51">
        <f t="shared" si="97"/>
        <v>9059.2000000000007</v>
      </c>
      <c r="O554" s="52"/>
      <c r="P554" s="52"/>
      <c r="Q554" s="51">
        <f t="shared" si="104"/>
        <v>9059.2000000000007</v>
      </c>
      <c r="R554" s="51">
        <f t="shared" si="105"/>
        <v>9059.2000000000007</v>
      </c>
      <c r="S554" s="52"/>
      <c r="T554" s="52"/>
      <c r="U554" s="53">
        <f t="shared" si="103"/>
        <v>9059.2000000000007</v>
      </c>
      <c r="V554" s="53">
        <f t="shared" si="103"/>
        <v>9059.2000000000007</v>
      </c>
      <c r="W554" s="53"/>
      <c r="X554" s="53"/>
      <c r="Y554" s="53">
        <f t="shared" si="100"/>
        <v>9059.2000000000007</v>
      </c>
      <c r="Z554" s="53">
        <f t="shared" si="101"/>
        <v>9059.2000000000007</v>
      </c>
    </row>
    <row r="555" spans="1:26" x14ac:dyDescent="0.2">
      <c r="A555" s="43" t="s">
        <v>72</v>
      </c>
      <c r="B555" s="44">
        <v>298</v>
      </c>
      <c r="C555" s="45">
        <v>309</v>
      </c>
      <c r="D555" s="46" t="s">
        <v>63</v>
      </c>
      <c r="E555" s="47" t="s">
        <v>3</v>
      </c>
      <c r="F555" s="46" t="s">
        <v>2</v>
      </c>
      <c r="G555" s="48" t="s">
        <v>69</v>
      </c>
      <c r="H555" s="49">
        <v>110</v>
      </c>
      <c r="I555" s="50">
        <f>6830+167+2062.2</f>
        <v>9059.2000000000007</v>
      </c>
      <c r="J555" s="50">
        <f>6830+167+2062.2</f>
        <v>9059.2000000000007</v>
      </c>
      <c r="K555" s="50"/>
      <c r="L555" s="50"/>
      <c r="M555" s="50">
        <f t="shared" si="96"/>
        <v>9059.2000000000007</v>
      </c>
      <c r="N555" s="51">
        <f t="shared" si="97"/>
        <v>9059.2000000000007</v>
      </c>
      <c r="O555" s="52"/>
      <c r="P555" s="52"/>
      <c r="Q555" s="51">
        <f t="shared" si="104"/>
        <v>9059.2000000000007</v>
      </c>
      <c r="R555" s="51">
        <f t="shared" si="105"/>
        <v>9059.2000000000007</v>
      </c>
      <c r="S555" s="52"/>
      <c r="T555" s="52"/>
      <c r="U555" s="53">
        <f t="shared" si="103"/>
        <v>9059.2000000000007</v>
      </c>
      <c r="V555" s="53">
        <f t="shared" si="103"/>
        <v>9059.2000000000007</v>
      </c>
      <c r="W555" s="53"/>
      <c r="X555" s="53"/>
      <c r="Y555" s="53">
        <f t="shared" si="100"/>
        <v>9059.2000000000007</v>
      </c>
      <c r="Z555" s="53">
        <f t="shared" si="101"/>
        <v>9059.2000000000007</v>
      </c>
    </row>
    <row r="556" spans="1:26" ht="22.5" x14ac:dyDescent="0.2">
      <c r="A556" s="43" t="s">
        <v>14</v>
      </c>
      <c r="B556" s="44">
        <v>298</v>
      </c>
      <c r="C556" s="45">
        <v>309</v>
      </c>
      <c r="D556" s="46" t="s">
        <v>63</v>
      </c>
      <c r="E556" s="47" t="s">
        <v>3</v>
      </c>
      <c r="F556" s="46" t="s">
        <v>2</v>
      </c>
      <c r="G556" s="48" t="s">
        <v>69</v>
      </c>
      <c r="H556" s="49">
        <v>200</v>
      </c>
      <c r="I556" s="50">
        <f>I557</f>
        <v>5276.4</v>
      </c>
      <c r="J556" s="50">
        <f>J557</f>
        <v>5276.4</v>
      </c>
      <c r="K556" s="50"/>
      <c r="L556" s="50"/>
      <c r="M556" s="50">
        <f t="shared" si="96"/>
        <v>5276.4</v>
      </c>
      <c r="N556" s="51">
        <f t="shared" si="97"/>
        <v>5276.4</v>
      </c>
      <c r="O556" s="52"/>
      <c r="P556" s="52"/>
      <c r="Q556" s="51">
        <f t="shared" si="104"/>
        <v>5276.4</v>
      </c>
      <c r="R556" s="51">
        <f t="shared" si="105"/>
        <v>5276.4</v>
      </c>
      <c r="S556" s="52"/>
      <c r="T556" s="52"/>
      <c r="U556" s="53">
        <f t="shared" si="103"/>
        <v>5276.4</v>
      </c>
      <c r="V556" s="53">
        <f t="shared" si="103"/>
        <v>5276.4</v>
      </c>
      <c r="W556" s="53"/>
      <c r="X556" s="53"/>
      <c r="Y556" s="53">
        <f t="shared" si="100"/>
        <v>5276.4</v>
      </c>
      <c r="Z556" s="53">
        <f t="shared" si="101"/>
        <v>5276.4</v>
      </c>
    </row>
    <row r="557" spans="1:26" ht="22.5" x14ac:dyDescent="0.2">
      <c r="A557" s="43" t="s">
        <v>13</v>
      </c>
      <c r="B557" s="44">
        <v>298</v>
      </c>
      <c r="C557" s="45">
        <v>309</v>
      </c>
      <c r="D557" s="46" t="s">
        <v>63</v>
      </c>
      <c r="E557" s="47" t="s">
        <v>3</v>
      </c>
      <c r="F557" s="46" t="s">
        <v>2</v>
      </c>
      <c r="G557" s="48" t="s">
        <v>69</v>
      </c>
      <c r="H557" s="49">
        <v>240</v>
      </c>
      <c r="I557" s="50">
        <v>5276.4</v>
      </c>
      <c r="J557" s="50">
        <v>5276.4</v>
      </c>
      <c r="K557" s="50"/>
      <c r="L557" s="50"/>
      <c r="M557" s="50">
        <f t="shared" si="96"/>
        <v>5276.4</v>
      </c>
      <c r="N557" s="51">
        <f t="shared" si="97"/>
        <v>5276.4</v>
      </c>
      <c r="O557" s="52"/>
      <c r="P557" s="52"/>
      <c r="Q557" s="51">
        <f t="shared" si="104"/>
        <v>5276.4</v>
      </c>
      <c r="R557" s="51">
        <f t="shared" si="105"/>
        <v>5276.4</v>
      </c>
      <c r="S557" s="52"/>
      <c r="T557" s="52"/>
      <c r="U557" s="53">
        <f t="shared" si="103"/>
        <v>5276.4</v>
      </c>
      <c r="V557" s="53">
        <f t="shared" si="103"/>
        <v>5276.4</v>
      </c>
      <c r="W557" s="53"/>
      <c r="X557" s="53"/>
      <c r="Y557" s="53">
        <f t="shared" si="100"/>
        <v>5276.4</v>
      </c>
      <c r="Z557" s="53">
        <f t="shared" si="101"/>
        <v>5276.4</v>
      </c>
    </row>
    <row r="558" spans="1:26" x14ac:dyDescent="0.2">
      <c r="A558" s="43" t="s">
        <v>71</v>
      </c>
      <c r="B558" s="44">
        <v>298</v>
      </c>
      <c r="C558" s="45">
        <v>309</v>
      </c>
      <c r="D558" s="46" t="s">
        <v>63</v>
      </c>
      <c r="E558" s="47" t="s">
        <v>3</v>
      </c>
      <c r="F558" s="46" t="s">
        <v>2</v>
      </c>
      <c r="G558" s="48" t="s">
        <v>69</v>
      </c>
      <c r="H558" s="49">
        <v>800</v>
      </c>
      <c r="I558" s="50">
        <f>I559</f>
        <v>11.399999999999999</v>
      </c>
      <c r="J558" s="50">
        <f>J559</f>
        <v>11.399999999999999</v>
      </c>
      <c r="K558" s="50"/>
      <c r="L558" s="50"/>
      <c r="M558" s="50">
        <f t="shared" si="96"/>
        <v>11.399999999999999</v>
      </c>
      <c r="N558" s="51">
        <f t="shared" si="97"/>
        <v>11.399999999999999</v>
      </c>
      <c r="O558" s="52"/>
      <c r="P558" s="52"/>
      <c r="Q558" s="51">
        <f t="shared" si="104"/>
        <v>11.399999999999999</v>
      </c>
      <c r="R558" s="51">
        <f t="shared" si="105"/>
        <v>11.399999999999999</v>
      </c>
      <c r="S558" s="52"/>
      <c r="T558" s="52"/>
      <c r="U558" s="53">
        <f t="shared" si="103"/>
        <v>11.399999999999999</v>
      </c>
      <c r="V558" s="53">
        <f t="shared" si="103"/>
        <v>11.399999999999999</v>
      </c>
      <c r="W558" s="53"/>
      <c r="X558" s="53"/>
      <c r="Y558" s="53">
        <f t="shared" si="100"/>
        <v>11.399999999999999</v>
      </c>
      <c r="Z558" s="53">
        <f t="shared" si="101"/>
        <v>11.399999999999999</v>
      </c>
    </row>
    <row r="559" spans="1:26" x14ac:dyDescent="0.2">
      <c r="A559" s="43" t="s">
        <v>70</v>
      </c>
      <c r="B559" s="44">
        <v>298</v>
      </c>
      <c r="C559" s="45">
        <v>309</v>
      </c>
      <c r="D559" s="46" t="s">
        <v>63</v>
      </c>
      <c r="E559" s="47" t="s">
        <v>3</v>
      </c>
      <c r="F559" s="46" t="s">
        <v>2</v>
      </c>
      <c r="G559" s="48" t="s">
        <v>69</v>
      </c>
      <c r="H559" s="49">
        <v>850</v>
      </c>
      <c r="I559" s="50">
        <f>2.7+8.7</f>
        <v>11.399999999999999</v>
      </c>
      <c r="J559" s="50">
        <f>2.7+8.7</f>
        <v>11.399999999999999</v>
      </c>
      <c r="K559" s="50"/>
      <c r="L559" s="50"/>
      <c r="M559" s="50">
        <f t="shared" si="96"/>
        <v>11.399999999999999</v>
      </c>
      <c r="N559" s="51">
        <f t="shared" si="97"/>
        <v>11.399999999999999</v>
      </c>
      <c r="O559" s="52"/>
      <c r="P559" s="52"/>
      <c r="Q559" s="51">
        <f t="shared" si="104"/>
        <v>11.399999999999999</v>
      </c>
      <c r="R559" s="51">
        <f t="shared" si="105"/>
        <v>11.399999999999999</v>
      </c>
      <c r="S559" s="52"/>
      <c r="T559" s="52"/>
      <c r="U559" s="53">
        <f t="shared" si="103"/>
        <v>11.399999999999999</v>
      </c>
      <c r="V559" s="53">
        <f t="shared" si="103"/>
        <v>11.399999999999999</v>
      </c>
      <c r="W559" s="53"/>
      <c r="X559" s="53"/>
      <c r="Y559" s="53">
        <f t="shared" si="100"/>
        <v>11.399999999999999</v>
      </c>
      <c r="Z559" s="53">
        <f t="shared" si="101"/>
        <v>11.399999999999999</v>
      </c>
    </row>
    <row r="560" spans="1:26" ht="33.75" x14ac:dyDescent="0.2">
      <c r="A560" s="43" t="s">
        <v>68</v>
      </c>
      <c r="B560" s="44">
        <v>298</v>
      </c>
      <c r="C560" s="45">
        <v>309</v>
      </c>
      <c r="D560" s="46" t="s">
        <v>63</v>
      </c>
      <c r="E560" s="47" t="s">
        <v>3</v>
      </c>
      <c r="F560" s="46" t="s">
        <v>2</v>
      </c>
      <c r="G560" s="48" t="s">
        <v>67</v>
      </c>
      <c r="H560" s="49" t="s">
        <v>7</v>
      </c>
      <c r="I560" s="50">
        <f>I561</f>
        <v>183</v>
      </c>
      <c r="J560" s="50">
        <f>J561</f>
        <v>183</v>
      </c>
      <c r="K560" s="50"/>
      <c r="L560" s="50"/>
      <c r="M560" s="50">
        <f t="shared" si="96"/>
        <v>183</v>
      </c>
      <c r="N560" s="51">
        <f t="shared" si="97"/>
        <v>183</v>
      </c>
      <c r="O560" s="52"/>
      <c r="P560" s="52"/>
      <c r="Q560" s="51">
        <f t="shared" si="104"/>
        <v>183</v>
      </c>
      <c r="R560" s="51">
        <f t="shared" si="105"/>
        <v>183</v>
      </c>
      <c r="S560" s="52"/>
      <c r="T560" s="52"/>
      <c r="U560" s="53">
        <f t="shared" si="103"/>
        <v>183</v>
      </c>
      <c r="V560" s="53">
        <f t="shared" si="103"/>
        <v>183</v>
      </c>
      <c r="W560" s="53"/>
      <c r="X560" s="53"/>
      <c r="Y560" s="53">
        <f t="shared" si="100"/>
        <v>183</v>
      </c>
      <c r="Z560" s="53">
        <f t="shared" si="101"/>
        <v>183</v>
      </c>
    </row>
    <row r="561" spans="1:26" ht="22.5" x14ac:dyDescent="0.2">
      <c r="A561" s="43" t="s">
        <v>14</v>
      </c>
      <c r="B561" s="44">
        <v>298</v>
      </c>
      <c r="C561" s="45">
        <v>309</v>
      </c>
      <c r="D561" s="46" t="s">
        <v>63</v>
      </c>
      <c r="E561" s="47" t="s">
        <v>3</v>
      </c>
      <c r="F561" s="46" t="s">
        <v>2</v>
      </c>
      <c r="G561" s="48" t="s">
        <v>67</v>
      </c>
      <c r="H561" s="49">
        <v>200</v>
      </c>
      <c r="I561" s="50">
        <f>I562</f>
        <v>183</v>
      </c>
      <c r="J561" s="50">
        <f>J562</f>
        <v>183</v>
      </c>
      <c r="K561" s="50"/>
      <c r="L561" s="50"/>
      <c r="M561" s="50">
        <f t="shared" si="96"/>
        <v>183</v>
      </c>
      <c r="N561" s="51">
        <f t="shared" si="97"/>
        <v>183</v>
      </c>
      <c r="O561" s="52"/>
      <c r="P561" s="52"/>
      <c r="Q561" s="51">
        <f t="shared" si="104"/>
        <v>183</v>
      </c>
      <c r="R561" s="51">
        <f t="shared" si="105"/>
        <v>183</v>
      </c>
      <c r="S561" s="52"/>
      <c r="T561" s="52"/>
      <c r="U561" s="53">
        <f t="shared" si="103"/>
        <v>183</v>
      </c>
      <c r="V561" s="53">
        <f t="shared" si="103"/>
        <v>183</v>
      </c>
      <c r="W561" s="53"/>
      <c r="X561" s="53"/>
      <c r="Y561" s="53">
        <f t="shared" si="100"/>
        <v>183</v>
      </c>
      <c r="Z561" s="53">
        <f t="shared" si="101"/>
        <v>183</v>
      </c>
    </row>
    <row r="562" spans="1:26" ht="22.5" x14ac:dyDescent="0.2">
      <c r="A562" s="43" t="s">
        <v>13</v>
      </c>
      <c r="B562" s="44">
        <v>298</v>
      </c>
      <c r="C562" s="45">
        <v>309</v>
      </c>
      <c r="D562" s="46" t="s">
        <v>63</v>
      </c>
      <c r="E562" s="47" t="s">
        <v>3</v>
      </c>
      <c r="F562" s="46" t="s">
        <v>2</v>
      </c>
      <c r="G562" s="48" t="s">
        <v>67</v>
      </c>
      <c r="H562" s="49">
        <v>240</v>
      </c>
      <c r="I562" s="50">
        <f>38+45-15+100+15</f>
        <v>183</v>
      </c>
      <c r="J562" s="50">
        <f>38+45-25+100+25</f>
        <v>183</v>
      </c>
      <c r="K562" s="50"/>
      <c r="L562" s="50"/>
      <c r="M562" s="50">
        <f t="shared" si="96"/>
        <v>183</v>
      </c>
      <c r="N562" s="51">
        <f t="shared" si="97"/>
        <v>183</v>
      </c>
      <c r="O562" s="52"/>
      <c r="P562" s="52"/>
      <c r="Q562" s="51">
        <f t="shared" si="104"/>
        <v>183</v>
      </c>
      <c r="R562" s="51">
        <f t="shared" si="105"/>
        <v>183</v>
      </c>
      <c r="S562" s="52"/>
      <c r="T562" s="52"/>
      <c r="U562" s="53">
        <f t="shared" si="103"/>
        <v>183</v>
      </c>
      <c r="V562" s="53">
        <f t="shared" si="103"/>
        <v>183</v>
      </c>
      <c r="W562" s="53"/>
      <c r="X562" s="53"/>
      <c r="Y562" s="53">
        <f t="shared" si="100"/>
        <v>183</v>
      </c>
      <c r="Z562" s="53">
        <f t="shared" si="101"/>
        <v>183</v>
      </c>
    </row>
    <row r="563" spans="1:26" x14ac:dyDescent="0.2">
      <c r="A563" s="43" t="s">
        <v>66</v>
      </c>
      <c r="B563" s="44">
        <v>298</v>
      </c>
      <c r="C563" s="45">
        <v>310</v>
      </c>
      <c r="D563" s="46" t="s">
        <v>7</v>
      </c>
      <c r="E563" s="47" t="s">
        <v>7</v>
      </c>
      <c r="F563" s="46" t="s">
        <v>7</v>
      </c>
      <c r="G563" s="48" t="s">
        <v>7</v>
      </c>
      <c r="H563" s="49" t="s">
        <v>7</v>
      </c>
      <c r="I563" s="50">
        <f>I564</f>
        <v>120</v>
      </c>
      <c r="J563" s="50">
        <f>J564</f>
        <v>130</v>
      </c>
      <c r="K563" s="50"/>
      <c r="L563" s="50"/>
      <c r="M563" s="50">
        <f t="shared" si="96"/>
        <v>120</v>
      </c>
      <c r="N563" s="51">
        <f t="shared" si="97"/>
        <v>130</v>
      </c>
      <c r="O563" s="52"/>
      <c r="P563" s="52"/>
      <c r="Q563" s="51">
        <f t="shared" si="104"/>
        <v>120</v>
      </c>
      <c r="R563" s="51">
        <f t="shared" si="105"/>
        <v>130</v>
      </c>
      <c r="S563" s="52"/>
      <c r="T563" s="52"/>
      <c r="U563" s="53">
        <f t="shared" si="103"/>
        <v>120</v>
      </c>
      <c r="V563" s="53">
        <f t="shared" si="103"/>
        <v>130</v>
      </c>
      <c r="W563" s="53"/>
      <c r="X563" s="53"/>
      <c r="Y563" s="53">
        <f t="shared" si="100"/>
        <v>120</v>
      </c>
      <c r="Z563" s="53">
        <f t="shared" si="101"/>
        <v>130</v>
      </c>
    </row>
    <row r="564" spans="1:26" ht="90" x14ac:dyDescent="0.2">
      <c r="A564" s="43" t="s">
        <v>321</v>
      </c>
      <c r="B564" s="44">
        <v>298</v>
      </c>
      <c r="C564" s="45">
        <v>310</v>
      </c>
      <c r="D564" s="46" t="s">
        <v>63</v>
      </c>
      <c r="E564" s="47" t="s">
        <v>3</v>
      </c>
      <c r="F564" s="46" t="s">
        <v>2</v>
      </c>
      <c r="G564" s="48" t="s">
        <v>9</v>
      </c>
      <c r="H564" s="49" t="s">
        <v>7</v>
      </c>
      <c r="I564" s="50">
        <f t="shared" ref="I564:J566" si="106">I565</f>
        <v>120</v>
      </c>
      <c r="J564" s="50">
        <f t="shared" si="106"/>
        <v>130</v>
      </c>
      <c r="K564" s="50"/>
      <c r="L564" s="50"/>
      <c r="M564" s="50">
        <f t="shared" si="96"/>
        <v>120</v>
      </c>
      <c r="N564" s="51">
        <f t="shared" si="97"/>
        <v>130</v>
      </c>
      <c r="O564" s="52"/>
      <c r="P564" s="52"/>
      <c r="Q564" s="51">
        <f t="shared" si="104"/>
        <v>120</v>
      </c>
      <c r="R564" s="51">
        <f t="shared" si="105"/>
        <v>130</v>
      </c>
      <c r="S564" s="52"/>
      <c r="T564" s="52"/>
      <c r="U564" s="53">
        <f t="shared" si="103"/>
        <v>120</v>
      </c>
      <c r="V564" s="53">
        <f t="shared" si="103"/>
        <v>130</v>
      </c>
      <c r="W564" s="53"/>
      <c r="X564" s="53"/>
      <c r="Y564" s="53">
        <f t="shared" si="100"/>
        <v>120</v>
      </c>
      <c r="Z564" s="53">
        <f t="shared" si="101"/>
        <v>130</v>
      </c>
    </row>
    <row r="565" spans="1:26" ht="22.5" x14ac:dyDescent="0.2">
      <c r="A565" s="43" t="s">
        <v>294</v>
      </c>
      <c r="B565" s="44">
        <v>298</v>
      </c>
      <c r="C565" s="45">
        <v>310</v>
      </c>
      <c r="D565" s="46" t="s">
        <v>63</v>
      </c>
      <c r="E565" s="47" t="s">
        <v>3</v>
      </c>
      <c r="F565" s="46" t="s">
        <v>2</v>
      </c>
      <c r="G565" s="48" t="s">
        <v>62</v>
      </c>
      <c r="H565" s="49" t="s">
        <v>7</v>
      </c>
      <c r="I565" s="50">
        <f t="shared" si="106"/>
        <v>120</v>
      </c>
      <c r="J565" s="50">
        <f t="shared" si="106"/>
        <v>130</v>
      </c>
      <c r="K565" s="50"/>
      <c r="L565" s="50"/>
      <c r="M565" s="50">
        <f t="shared" ref="M565:M633" si="107">I565+K565</f>
        <v>120</v>
      </c>
      <c r="N565" s="51">
        <f t="shared" ref="N565:N633" si="108">J565+L565</f>
        <v>130</v>
      </c>
      <c r="O565" s="52"/>
      <c r="P565" s="52"/>
      <c r="Q565" s="51">
        <f t="shared" si="104"/>
        <v>120</v>
      </c>
      <c r="R565" s="51">
        <f t="shared" si="105"/>
        <v>130</v>
      </c>
      <c r="S565" s="52"/>
      <c r="T565" s="52"/>
      <c r="U565" s="53">
        <f t="shared" si="103"/>
        <v>120</v>
      </c>
      <c r="V565" s="53">
        <f t="shared" si="103"/>
        <v>130</v>
      </c>
      <c r="W565" s="53"/>
      <c r="X565" s="53"/>
      <c r="Y565" s="53">
        <f t="shared" si="100"/>
        <v>120</v>
      </c>
      <c r="Z565" s="53">
        <f t="shared" si="101"/>
        <v>130</v>
      </c>
    </row>
    <row r="566" spans="1:26" x14ac:dyDescent="0.2">
      <c r="A566" s="43" t="s">
        <v>65</v>
      </c>
      <c r="B566" s="44">
        <v>298</v>
      </c>
      <c r="C566" s="45">
        <v>310</v>
      </c>
      <c r="D566" s="46" t="s">
        <v>63</v>
      </c>
      <c r="E566" s="47" t="s">
        <v>3</v>
      </c>
      <c r="F566" s="46" t="s">
        <v>2</v>
      </c>
      <c r="G566" s="48" t="s">
        <v>62</v>
      </c>
      <c r="H566" s="49">
        <v>500</v>
      </c>
      <c r="I566" s="50">
        <f t="shared" si="106"/>
        <v>120</v>
      </c>
      <c r="J566" s="50">
        <f t="shared" si="106"/>
        <v>130</v>
      </c>
      <c r="K566" s="50"/>
      <c r="L566" s="50"/>
      <c r="M566" s="50">
        <f t="shared" si="107"/>
        <v>120</v>
      </c>
      <c r="N566" s="51">
        <f t="shared" si="108"/>
        <v>130</v>
      </c>
      <c r="O566" s="52"/>
      <c r="P566" s="52"/>
      <c r="Q566" s="51">
        <f t="shared" si="104"/>
        <v>120</v>
      </c>
      <c r="R566" s="51">
        <f t="shared" si="105"/>
        <v>130</v>
      </c>
      <c r="S566" s="52"/>
      <c r="T566" s="52"/>
      <c r="U566" s="53">
        <f t="shared" si="103"/>
        <v>120</v>
      </c>
      <c r="V566" s="53">
        <f t="shared" si="103"/>
        <v>130</v>
      </c>
      <c r="W566" s="53"/>
      <c r="X566" s="53"/>
      <c r="Y566" s="53">
        <f t="shared" si="100"/>
        <v>120</v>
      </c>
      <c r="Z566" s="53">
        <f t="shared" si="101"/>
        <v>130</v>
      </c>
    </row>
    <row r="567" spans="1:26" x14ac:dyDescent="0.2">
      <c r="A567" s="43" t="s">
        <v>64</v>
      </c>
      <c r="B567" s="44">
        <v>298</v>
      </c>
      <c r="C567" s="45">
        <v>310</v>
      </c>
      <c r="D567" s="46" t="s">
        <v>63</v>
      </c>
      <c r="E567" s="47" t="s">
        <v>3</v>
      </c>
      <c r="F567" s="46" t="s">
        <v>2</v>
      </c>
      <c r="G567" s="48" t="s">
        <v>62</v>
      </c>
      <c r="H567" s="49">
        <v>540</v>
      </c>
      <c r="I567" s="50">
        <v>120</v>
      </c>
      <c r="J567" s="50">
        <v>130</v>
      </c>
      <c r="K567" s="50"/>
      <c r="L567" s="50"/>
      <c r="M567" s="50">
        <f t="shared" si="107"/>
        <v>120</v>
      </c>
      <c r="N567" s="51">
        <f t="shared" si="108"/>
        <v>130</v>
      </c>
      <c r="O567" s="52"/>
      <c r="P567" s="52"/>
      <c r="Q567" s="51">
        <f t="shared" si="104"/>
        <v>120</v>
      </c>
      <c r="R567" s="51">
        <f t="shared" si="105"/>
        <v>130</v>
      </c>
      <c r="S567" s="52"/>
      <c r="T567" s="52"/>
      <c r="U567" s="53">
        <f t="shared" si="103"/>
        <v>120</v>
      </c>
      <c r="V567" s="53">
        <f t="shared" si="103"/>
        <v>130</v>
      </c>
      <c r="W567" s="53"/>
      <c r="X567" s="53"/>
      <c r="Y567" s="53">
        <f t="shared" si="100"/>
        <v>120</v>
      </c>
      <c r="Z567" s="53">
        <f t="shared" si="101"/>
        <v>130</v>
      </c>
    </row>
    <row r="568" spans="1:26" ht="22.5" x14ac:dyDescent="0.2">
      <c r="A568" s="43" t="s">
        <v>61</v>
      </c>
      <c r="B568" s="44">
        <v>298</v>
      </c>
      <c r="C568" s="45">
        <v>314</v>
      </c>
      <c r="D568" s="46" t="s">
        <v>7</v>
      </c>
      <c r="E568" s="47" t="s">
        <v>7</v>
      </c>
      <c r="F568" s="46" t="s">
        <v>7</v>
      </c>
      <c r="G568" s="48" t="s">
        <v>7</v>
      </c>
      <c r="H568" s="49" t="s">
        <v>7</v>
      </c>
      <c r="I568" s="50">
        <f>I569</f>
        <v>10</v>
      </c>
      <c r="J568" s="50">
        <f>J569</f>
        <v>10</v>
      </c>
      <c r="K568" s="50"/>
      <c r="L568" s="50"/>
      <c r="M568" s="50">
        <f t="shared" si="107"/>
        <v>10</v>
      </c>
      <c r="N568" s="51">
        <f t="shared" si="108"/>
        <v>10</v>
      </c>
      <c r="O568" s="52"/>
      <c r="P568" s="52"/>
      <c r="Q568" s="51">
        <f t="shared" si="104"/>
        <v>10</v>
      </c>
      <c r="R568" s="51">
        <f t="shared" si="105"/>
        <v>10</v>
      </c>
      <c r="S568" s="52"/>
      <c r="T568" s="52"/>
      <c r="U568" s="53">
        <f t="shared" si="103"/>
        <v>10</v>
      </c>
      <c r="V568" s="53">
        <f t="shared" si="103"/>
        <v>10</v>
      </c>
      <c r="W568" s="53"/>
      <c r="X568" s="53"/>
      <c r="Y568" s="53">
        <f t="shared" si="100"/>
        <v>10</v>
      </c>
      <c r="Z568" s="53">
        <f t="shared" si="101"/>
        <v>10</v>
      </c>
    </row>
    <row r="569" spans="1:26" ht="56.25" x14ac:dyDescent="0.2">
      <c r="A569" s="43" t="s">
        <v>292</v>
      </c>
      <c r="B569" s="44">
        <v>298</v>
      </c>
      <c r="C569" s="45">
        <v>314</v>
      </c>
      <c r="D569" s="46" t="s">
        <v>53</v>
      </c>
      <c r="E569" s="47" t="s">
        <v>3</v>
      </c>
      <c r="F569" s="46" t="s">
        <v>2</v>
      </c>
      <c r="G569" s="48" t="s">
        <v>9</v>
      </c>
      <c r="H569" s="49" t="s">
        <v>7</v>
      </c>
      <c r="I569" s="50">
        <f t="shared" ref="I569:J571" si="109">I570</f>
        <v>10</v>
      </c>
      <c r="J569" s="50">
        <f t="shared" si="109"/>
        <v>10</v>
      </c>
      <c r="K569" s="50"/>
      <c r="L569" s="50"/>
      <c r="M569" s="50">
        <f t="shared" si="107"/>
        <v>10</v>
      </c>
      <c r="N569" s="51">
        <f t="shared" si="108"/>
        <v>10</v>
      </c>
      <c r="O569" s="52"/>
      <c r="P569" s="52"/>
      <c r="Q569" s="51">
        <f t="shared" si="104"/>
        <v>10</v>
      </c>
      <c r="R569" s="51">
        <f t="shared" si="105"/>
        <v>10</v>
      </c>
      <c r="S569" s="52"/>
      <c r="T569" s="52"/>
      <c r="U569" s="53">
        <f t="shared" si="103"/>
        <v>10</v>
      </c>
      <c r="V569" s="53">
        <f t="shared" si="103"/>
        <v>10</v>
      </c>
      <c r="W569" s="53"/>
      <c r="X569" s="53"/>
      <c r="Y569" s="53">
        <f t="shared" si="100"/>
        <v>10</v>
      </c>
      <c r="Z569" s="53">
        <f t="shared" si="101"/>
        <v>10</v>
      </c>
    </row>
    <row r="570" spans="1:26" ht="22.5" x14ac:dyDescent="0.2">
      <c r="A570" s="43" t="s">
        <v>60</v>
      </c>
      <c r="B570" s="44">
        <v>298</v>
      </c>
      <c r="C570" s="45">
        <v>314</v>
      </c>
      <c r="D570" s="46" t="s">
        <v>53</v>
      </c>
      <c r="E570" s="47" t="s">
        <v>3</v>
      </c>
      <c r="F570" s="46" t="s">
        <v>2</v>
      </c>
      <c r="G570" s="48" t="s">
        <v>59</v>
      </c>
      <c r="H570" s="49" t="s">
        <v>7</v>
      </c>
      <c r="I570" s="50">
        <f t="shared" si="109"/>
        <v>10</v>
      </c>
      <c r="J570" s="50">
        <f t="shared" si="109"/>
        <v>10</v>
      </c>
      <c r="K570" s="50"/>
      <c r="L570" s="50"/>
      <c r="M570" s="50">
        <f t="shared" si="107"/>
        <v>10</v>
      </c>
      <c r="N570" s="51">
        <f t="shared" si="108"/>
        <v>10</v>
      </c>
      <c r="O570" s="52"/>
      <c r="P570" s="52"/>
      <c r="Q570" s="51">
        <f t="shared" si="104"/>
        <v>10</v>
      </c>
      <c r="R570" s="51">
        <f t="shared" si="105"/>
        <v>10</v>
      </c>
      <c r="S570" s="52"/>
      <c r="T570" s="52"/>
      <c r="U570" s="53">
        <f t="shared" si="103"/>
        <v>10</v>
      </c>
      <c r="V570" s="53">
        <f t="shared" si="103"/>
        <v>10</v>
      </c>
      <c r="W570" s="53"/>
      <c r="X570" s="53"/>
      <c r="Y570" s="53">
        <f t="shared" si="100"/>
        <v>10</v>
      </c>
      <c r="Z570" s="53">
        <f t="shared" si="101"/>
        <v>10</v>
      </c>
    </row>
    <row r="571" spans="1:26" ht="22.5" x14ac:dyDescent="0.2">
      <c r="A571" s="43" t="s">
        <v>14</v>
      </c>
      <c r="B571" s="44">
        <v>298</v>
      </c>
      <c r="C571" s="45">
        <v>314</v>
      </c>
      <c r="D571" s="46" t="s">
        <v>53</v>
      </c>
      <c r="E571" s="47" t="s">
        <v>3</v>
      </c>
      <c r="F571" s="46" t="s">
        <v>2</v>
      </c>
      <c r="G571" s="48" t="s">
        <v>59</v>
      </c>
      <c r="H571" s="49">
        <v>200</v>
      </c>
      <c r="I571" s="50">
        <f t="shared" si="109"/>
        <v>10</v>
      </c>
      <c r="J571" s="50">
        <f t="shared" si="109"/>
        <v>10</v>
      </c>
      <c r="K571" s="50"/>
      <c r="L571" s="50"/>
      <c r="M571" s="50">
        <f t="shared" si="107"/>
        <v>10</v>
      </c>
      <c r="N571" s="51">
        <f t="shared" si="108"/>
        <v>10</v>
      </c>
      <c r="O571" s="52"/>
      <c r="P571" s="52"/>
      <c r="Q571" s="51">
        <f t="shared" si="104"/>
        <v>10</v>
      </c>
      <c r="R571" s="51">
        <f t="shared" si="105"/>
        <v>10</v>
      </c>
      <c r="S571" s="52"/>
      <c r="T571" s="52"/>
      <c r="U571" s="53">
        <f t="shared" si="103"/>
        <v>10</v>
      </c>
      <c r="V571" s="53">
        <f t="shared" si="103"/>
        <v>10</v>
      </c>
      <c r="W571" s="53"/>
      <c r="X571" s="53"/>
      <c r="Y571" s="53">
        <f t="shared" si="100"/>
        <v>10</v>
      </c>
      <c r="Z571" s="53">
        <f t="shared" si="101"/>
        <v>10</v>
      </c>
    </row>
    <row r="572" spans="1:26" ht="22.5" x14ac:dyDescent="0.2">
      <c r="A572" s="43" t="s">
        <v>13</v>
      </c>
      <c r="B572" s="44">
        <v>298</v>
      </c>
      <c r="C572" s="45">
        <v>314</v>
      </c>
      <c r="D572" s="46" t="s">
        <v>53</v>
      </c>
      <c r="E572" s="47" t="s">
        <v>3</v>
      </c>
      <c r="F572" s="46" t="s">
        <v>2</v>
      </c>
      <c r="G572" s="48" t="s">
        <v>59</v>
      </c>
      <c r="H572" s="49">
        <v>240</v>
      </c>
      <c r="I572" s="50">
        <v>10</v>
      </c>
      <c r="J572" s="50">
        <v>10</v>
      </c>
      <c r="K572" s="50"/>
      <c r="L572" s="50"/>
      <c r="M572" s="50">
        <f t="shared" si="107"/>
        <v>10</v>
      </c>
      <c r="N572" s="51">
        <f t="shared" si="108"/>
        <v>10</v>
      </c>
      <c r="O572" s="52"/>
      <c r="P572" s="52"/>
      <c r="Q572" s="51">
        <f t="shared" si="104"/>
        <v>10</v>
      </c>
      <c r="R572" s="51">
        <f t="shared" si="105"/>
        <v>10</v>
      </c>
      <c r="S572" s="52"/>
      <c r="T572" s="52"/>
      <c r="U572" s="53">
        <f t="shared" si="103"/>
        <v>10</v>
      </c>
      <c r="V572" s="53">
        <f t="shared" si="103"/>
        <v>10</v>
      </c>
      <c r="W572" s="53"/>
      <c r="X572" s="53"/>
      <c r="Y572" s="53">
        <f t="shared" si="100"/>
        <v>10</v>
      </c>
      <c r="Z572" s="53">
        <f t="shared" si="101"/>
        <v>10</v>
      </c>
    </row>
    <row r="573" spans="1:26" x14ac:dyDescent="0.2">
      <c r="A573" s="43" t="s">
        <v>58</v>
      </c>
      <c r="B573" s="44">
        <v>298</v>
      </c>
      <c r="C573" s="45">
        <v>700</v>
      </c>
      <c r="D573" s="46" t="s">
        <v>7</v>
      </c>
      <c r="E573" s="47" t="s">
        <v>7</v>
      </c>
      <c r="F573" s="46" t="s">
        <v>7</v>
      </c>
      <c r="G573" s="48" t="s">
        <v>7</v>
      </c>
      <c r="H573" s="49" t="s">
        <v>7</v>
      </c>
      <c r="I573" s="50">
        <f>I574</f>
        <v>197</v>
      </c>
      <c r="J573" s="50">
        <f>J574</f>
        <v>197</v>
      </c>
      <c r="K573" s="50"/>
      <c r="L573" s="50"/>
      <c r="M573" s="50">
        <f t="shared" si="107"/>
        <v>197</v>
      </c>
      <c r="N573" s="51">
        <f t="shared" si="108"/>
        <v>197</v>
      </c>
      <c r="O573" s="52"/>
      <c r="P573" s="52"/>
      <c r="Q573" s="51">
        <f t="shared" si="104"/>
        <v>197</v>
      </c>
      <c r="R573" s="51">
        <f t="shared" si="105"/>
        <v>197</v>
      </c>
      <c r="S573" s="73">
        <f>S574</f>
        <v>-10</v>
      </c>
      <c r="T573" s="73">
        <f>T574</f>
        <v>-10</v>
      </c>
      <c r="U573" s="53">
        <f t="shared" si="103"/>
        <v>187</v>
      </c>
      <c r="V573" s="53">
        <f t="shared" si="103"/>
        <v>187</v>
      </c>
      <c r="W573" s="53"/>
      <c r="X573" s="53"/>
      <c r="Y573" s="53">
        <f t="shared" si="100"/>
        <v>187</v>
      </c>
      <c r="Z573" s="53">
        <f t="shared" si="101"/>
        <v>187</v>
      </c>
    </row>
    <row r="574" spans="1:26" x14ac:dyDescent="0.2">
      <c r="A574" s="43" t="s">
        <v>57</v>
      </c>
      <c r="B574" s="44">
        <v>298</v>
      </c>
      <c r="C574" s="45">
        <v>707</v>
      </c>
      <c r="D574" s="46" t="s">
        <v>7</v>
      </c>
      <c r="E574" s="47" t="s">
        <v>7</v>
      </c>
      <c r="F574" s="46" t="s">
        <v>7</v>
      </c>
      <c r="G574" s="48" t="s">
        <v>7</v>
      </c>
      <c r="H574" s="49" t="s">
        <v>7</v>
      </c>
      <c r="I574" s="50">
        <f>I575+I579</f>
        <v>197</v>
      </c>
      <c r="J574" s="50">
        <f>J575+J579</f>
        <v>197</v>
      </c>
      <c r="K574" s="50"/>
      <c r="L574" s="50"/>
      <c r="M574" s="50">
        <f t="shared" si="107"/>
        <v>197</v>
      </c>
      <c r="N574" s="51">
        <f t="shared" si="108"/>
        <v>197</v>
      </c>
      <c r="O574" s="52"/>
      <c r="P574" s="52"/>
      <c r="Q574" s="51">
        <f t="shared" si="104"/>
        <v>197</v>
      </c>
      <c r="R574" s="51">
        <f t="shared" si="105"/>
        <v>197</v>
      </c>
      <c r="S574" s="73">
        <f>S579</f>
        <v>-10</v>
      </c>
      <c r="T574" s="73">
        <f>T579</f>
        <v>-10</v>
      </c>
      <c r="U574" s="53">
        <f t="shared" si="103"/>
        <v>187</v>
      </c>
      <c r="V574" s="53">
        <f t="shared" si="103"/>
        <v>187</v>
      </c>
      <c r="W574" s="53"/>
      <c r="X574" s="53"/>
      <c r="Y574" s="53">
        <f t="shared" si="100"/>
        <v>187</v>
      </c>
      <c r="Z574" s="53">
        <f t="shared" si="101"/>
        <v>187</v>
      </c>
    </row>
    <row r="575" spans="1:26" ht="67.5" x14ac:dyDescent="0.2">
      <c r="A575" s="43" t="s">
        <v>299</v>
      </c>
      <c r="B575" s="44">
        <v>298</v>
      </c>
      <c r="C575" s="45">
        <v>707</v>
      </c>
      <c r="D575" s="46" t="s">
        <v>30</v>
      </c>
      <c r="E575" s="47" t="s">
        <v>3</v>
      </c>
      <c r="F575" s="46" t="s">
        <v>2</v>
      </c>
      <c r="G575" s="48" t="s">
        <v>9</v>
      </c>
      <c r="H575" s="49" t="s">
        <v>7</v>
      </c>
      <c r="I575" s="50">
        <f t="shared" ref="I575:J577" si="110">I576</f>
        <v>157</v>
      </c>
      <c r="J575" s="50">
        <f t="shared" si="110"/>
        <v>157</v>
      </c>
      <c r="K575" s="50"/>
      <c r="L575" s="50"/>
      <c r="M575" s="50">
        <f t="shared" si="107"/>
        <v>157</v>
      </c>
      <c r="N575" s="51">
        <f t="shared" si="108"/>
        <v>157</v>
      </c>
      <c r="O575" s="52"/>
      <c r="P575" s="52"/>
      <c r="Q575" s="51">
        <f t="shared" si="104"/>
        <v>157</v>
      </c>
      <c r="R575" s="51">
        <f t="shared" si="105"/>
        <v>157</v>
      </c>
      <c r="S575" s="73">
        <f t="shared" ref="S575:T575" si="111">S576</f>
        <v>0</v>
      </c>
      <c r="T575" s="73">
        <f t="shared" si="111"/>
        <v>0</v>
      </c>
      <c r="U575" s="53">
        <f t="shared" si="103"/>
        <v>157</v>
      </c>
      <c r="V575" s="53">
        <f t="shared" si="103"/>
        <v>157</v>
      </c>
      <c r="W575" s="53"/>
      <c r="X575" s="53"/>
      <c r="Y575" s="53">
        <f t="shared" si="100"/>
        <v>157</v>
      </c>
      <c r="Z575" s="53">
        <f t="shared" si="101"/>
        <v>157</v>
      </c>
    </row>
    <row r="576" spans="1:26" x14ac:dyDescent="0.2">
      <c r="A576" s="43" t="s">
        <v>56</v>
      </c>
      <c r="B576" s="44">
        <v>298</v>
      </c>
      <c r="C576" s="45">
        <v>707</v>
      </c>
      <c r="D576" s="46" t="s">
        <v>30</v>
      </c>
      <c r="E576" s="47" t="s">
        <v>3</v>
      </c>
      <c r="F576" s="46" t="s">
        <v>2</v>
      </c>
      <c r="G576" s="48" t="s">
        <v>55</v>
      </c>
      <c r="H576" s="49" t="s">
        <v>7</v>
      </c>
      <c r="I576" s="50">
        <f t="shared" si="110"/>
        <v>157</v>
      </c>
      <c r="J576" s="50">
        <f t="shared" si="110"/>
        <v>157</v>
      </c>
      <c r="K576" s="50"/>
      <c r="L576" s="50"/>
      <c r="M576" s="50">
        <f t="shared" si="107"/>
        <v>157</v>
      </c>
      <c r="N576" s="51">
        <f t="shared" si="108"/>
        <v>157</v>
      </c>
      <c r="O576" s="52"/>
      <c r="P576" s="52"/>
      <c r="Q576" s="51">
        <f t="shared" si="104"/>
        <v>157</v>
      </c>
      <c r="R576" s="51">
        <f t="shared" si="105"/>
        <v>157</v>
      </c>
      <c r="S576" s="73"/>
      <c r="T576" s="52"/>
      <c r="U576" s="53">
        <f t="shared" si="103"/>
        <v>157</v>
      </c>
      <c r="V576" s="53">
        <f t="shared" si="103"/>
        <v>157</v>
      </c>
      <c r="W576" s="53"/>
      <c r="X576" s="53"/>
      <c r="Y576" s="53">
        <f t="shared" si="100"/>
        <v>157</v>
      </c>
      <c r="Z576" s="53">
        <f t="shared" si="101"/>
        <v>157</v>
      </c>
    </row>
    <row r="577" spans="1:26" ht="22.5" x14ac:dyDescent="0.2">
      <c r="A577" s="43" t="s">
        <v>14</v>
      </c>
      <c r="B577" s="44">
        <v>298</v>
      </c>
      <c r="C577" s="45">
        <v>707</v>
      </c>
      <c r="D577" s="46" t="s">
        <v>30</v>
      </c>
      <c r="E577" s="47" t="s">
        <v>3</v>
      </c>
      <c r="F577" s="46" t="s">
        <v>2</v>
      </c>
      <c r="G577" s="48" t="s">
        <v>55</v>
      </c>
      <c r="H577" s="49">
        <v>200</v>
      </c>
      <c r="I577" s="50">
        <f t="shared" si="110"/>
        <v>157</v>
      </c>
      <c r="J577" s="50">
        <f t="shared" si="110"/>
        <v>157</v>
      </c>
      <c r="K577" s="50"/>
      <c r="L577" s="50"/>
      <c r="M577" s="50">
        <f t="shared" si="107"/>
        <v>157</v>
      </c>
      <c r="N577" s="51">
        <f t="shared" si="108"/>
        <v>157</v>
      </c>
      <c r="O577" s="52"/>
      <c r="P577" s="52"/>
      <c r="Q577" s="51">
        <f t="shared" si="104"/>
        <v>157</v>
      </c>
      <c r="R577" s="51">
        <f t="shared" si="105"/>
        <v>157</v>
      </c>
      <c r="S577" s="73"/>
      <c r="T577" s="52"/>
      <c r="U577" s="53">
        <f t="shared" si="103"/>
        <v>157</v>
      </c>
      <c r="V577" s="53">
        <f t="shared" si="103"/>
        <v>157</v>
      </c>
      <c r="W577" s="53"/>
      <c r="X577" s="53"/>
      <c r="Y577" s="53">
        <f t="shared" si="100"/>
        <v>157</v>
      </c>
      <c r="Z577" s="53">
        <f t="shared" si="101"/>
        <v>157</v>
      </c>
    </row>
    <row r="578" spans="1:26" ht="22.5" x14ac:dyDescent="0.2">
      <c r="A578" s="43" t="s">
        <v>13</v>
      </c>
      <c r="B578" s="44">
        <v>298</v>
      </c>
      <c r="C578" s="45">
        <v>707</v>
      </c>
      <c r="D578" s="46" t="s">
        <v>30</v>
      </c>
      <c r="E578" s="47" t="s">
        <v>3</v>
      </c>
      <c r="F578" s="46" t="s">
        <v>2</v>
      </c>
      <c r="G578" s="48" t="s">
        <v>55</v>
      </c>
      <c r="H578" s="49">
        <v>240</v>
      </c>
      <c r="I578" s="50">
        <v>157</v>
      </c>
      <c r="J578" s="50">
        <v>157</v>
      </c>
      <c r="K578" s="50"/>
      <c r="L578" s="50"/>
      <c r="M578" s="50">
        <f t="shared" si="107"/>
        <v>157</v>
      </c>
      <c r="N578" s="51">
        <f t="shared" si="108"/>
        <v>157</v>
      </c>
      <c r="O578" s="52"/>
      <c r="P578" s="52"/>
      <c r="Q578" s="51">
        <f t="shared" si="104"/>
        <v>157</v>
      </c>
      <c r="R578" s="51">
        <f t="shared" si="105"/>
        <v>157</v>
      </c>
      <c r="S578" s="73"/>
      <c r="T578" s="52"/>
      <c r="U578" s="53">
        <f t="shared" si="103"/>
        <v>157</v>
      </c>
      <c r="V578" s="53">
        <f t="shared" si="103"/>
        <v>157</v>
      </c>
      <c r="W578" s="53"/>
      <c r="X578" s="53"/>
      <c r="Y578" s="53">
        <f t="shared" si="100"/>
        <v>157</v>
      </c>
      <c r="Z578" s="53">
        <f t="shared" si="101"/>
        <v>157</v>
      </c>
    </row>
    <row r="579" spans="1:26" ht="56.25" x14ac:dyDescent="0.2">
      <c r="A579" s="43" t="s">
        <v>292</v>
      </c>
      <c r="B579" s="44">
        <v>298</v>
      </c>
      <c r="C579" s="45">
        <v>707</v>
      </c>
      <c r="D579" s="46" t="s">
        <v>53</v>
      </c>
      <c r="E579" s="47" t="s">
        <v>3</v>
      </c>
      <c r="F579" s="46" t="s">
        <v>2</v>
      </c>
      <c r="G579" s="48" t="s">
        <v>9</v>
      </c>
      <c r="H579" s="49" t="s">
        <v>7</v>
      </c>
      <c r="I579" s="50">
        <f>I580+I583</f>
        <v>40</v>
      </c>
      <c r="J579" s="50">
        <f>J580+J583</f>
        <v>40</v>
      </c>
      <c r="K579" s="50"/>
      <c r="L579" s="50"/>
      <c r="M579" s="50">
        <f t="shared" si="107"/>
        <v>40</v>
      </c>
      <c r="N579" s="51">
        <f t="shared" si="108"/>
        <v>40</v>
      </c>
      <c r="O579" s="52"/>
      <c r="P579" s="52"/>
      <c r="Q579" s="51">
        <f t="shared" si="104"/>
        <v>40</v>
      </c>
      <c r="R579" s="51">
        <f t="shared" si="105"/>
        <v>40</v>
      </c>
      <c r="S579" s="73">
        <f>S583</f>
        <v>-10</v>
      </c>
      <c r="T579" s="73">
        <f>T583</f>
        <v>-10</v>
      </c>
      <c r="U579" s="53">
        <f t="shared" si="103"/>
        <v>30</v>
      </c>
      <c r="V579" s="53">
        <f t="shared" si="103"/>
        <v>30</v>
      </c>
      <c r="W579" s="53"/>
      <c r="X579" s="53"/>
      <c r="Y579" s="53">
        <f t="shared" si="100"/>
        <v>30</v>
      </c>
      <c r="Z579" s="53">
        <f t="shared" si="101"/>
        <v>30</v>
      </c>
    </row>
    <row r="580" spans="1:26" x14ac:dyDescent="0.2">
      <c r="A580" s="43" t="s">
        <v>56</v>
      </c>
      <c r="B580" s="44">
        <v>298</v>
      </c>
      <c r="C580" s="45">
        <v>707</v>
      </c>
      <c r="D580" s="46" t="s">
        <v>53</v>
      </c>
      <c r="E580" s="47" t="s">
        <v>3</v>
      </c>
      <c r="F580" s="46" t="s">
        <v>2</v>
      </c>
      <c r="G580" s="48" t="s">
        <v>55</v>
      </c>
      <c r="H580" s="49" t="s">
        <v>7</v>
      </c>
      <c r="I580" s="50">
        <f>I581</f>
        <v>30</v>
      </c>
      <c r="J580" s="50">
        <f>J581</f>
        <v>30</v>
      </c>
      <c r="K580" s="50"/>
      <c r="L580" s="50"/>
      <c r="M580" s="50">
        <f t="shared" si="107"/>
        <v>30</v>
      </c>
      <c r="N580" s="51">
        <f t="shared" si="108"/>
        <v>30</v>
      </c>
      <c r="O580" s="52"/>
      <c r="P580" s="52"/>
      <c r="Q580" s="51">
        <f t="shared" si="104"/>
        <v>30</v>
      </c>
      <c r="R580" s="51">
        <f t="shared" si="105"/>
        <v>30</v>
      </c>
      <c r="S580" s="73"/>
      <c r="T580" s="52"/>
      <c r="U580" s="53">
        <f t="shared" si="103"/>
        <v>30</v>
      </c>
      <c r="V580" s="53">
        <f t="shared" si="103"/>
        <v>30</v>
      </c>
      <c r="W580" s="53"/>
      <c r="X580" s="53"/>
      <c r="Y580" s="53">
        <f t="shared" si="100"/>
        <v>30</v>
      </c>
      <c r="Z580" s="53">
        <f t="shared" si="101"/>
        <v>30</v>
      </c>
    </row>
    <row r="581" spans="1:26" ht="22.5" x14ac:dyDescent="0.2">
      <c r="A581" s="43" t="s">
        <v>14</v>
      </c>
      <c r="B581" s="44">
        <v>298</v>
      </c>
      <c r="C581" s="45">
        <v>707</v>
      </c>
      <c r="D581" s="46" t="s">
        <v>53</v>
      </c>
      <c r="E581" s="47" t="s">
        <v>3</v>
      </c>
      <c r="F581" s="46" t="s">
        <v>2</v>
      </c>
      <c r="G581" s="48" t="s">
        <v>55</v>
      </c>
      <c r="H581" s="49">
        <v>200</v>
      </c>
      <c r="I581" s="50">
        <f>I582</f>
        <v>30</v>
      </c>
      <c r="J581" s="50">
        <f>J582</f>
        <v>30</v>
      </c>
      <c r="K581" s="50"/>
      <c r="L581" s="50"/>
      <c r="M581" s="50">
        <f t="shared" si="107"/>
        <v>30</v>
      </c>
      <c r="N581" s="51">
        <f t="shared" si="108"/>
        <v>30</v>
      </c>
      <c r="O581" s="52"/>
      <c r="P581" s="52"/>
      <c r="Q581" s="51">
        <f t="shared" si="104"/>
        <v>30</v>
      </c>
      <c r="R581" s="51">
        <f t="shared" si="105"/>
        <v>30</v>
      </c>
      <c r="S581" s="73"/>
      <c r="T581" s="52"/>
      <c r="U581" s="53">
        <f t="shared" si="103"/>
        <v>30</v>
      </c>
      <c r="V581" s="53">
        <f t="shared" si="103"/>
        <v>30</v>
      </c>
      <c r="W581" s="53"/>
      <c r="X581" s="53"/>
      <c r="Y581" s="53">
        <f t="shared" si="100"/>
        <v>30</v>
      </c>
      <c r="Z581" s="53">
        <f t="shared" si="101"/>
        <v>30</v>
      </c>
    </row>
    <row r="582" spans="1:26" ht="22.5" x14ac:dyDescent="0.2">
      <c r="A582" s="43" t="s">
        <v>13</v>
      </c>
      <c r="B582" s="44">
        <v>298</v>
      </c>
      <c r="C582" s="45">
        <v>707</v>
      </c>
      <c r="D582" s="46" t="s">
        <v>53</v>
      </c>
      <c r="E582" s="47" t="s">
        <v>3</v>
      </c>
      <c r="F582" s="46" t="s">
        <v>2</v>
      </c>
      <c r="G582" s="48" t="s">
        <v>55</v>
      </c>
      <c r="H582" s="49">
        <v>240</v>
      </c>
      <c r="I582" s="50">
        <v>30</v>
      </c>
      <c r="J582" s="50">
        <v>30</v>
      </c>
      <c r="K582" s="50"/>
      <c r="L582" s="50"/>
      <c r="M582" s="50">
        <f t="shared" si="107"/>
        <v>30</v>
      </c>
      <c r="N582" s="51">
        <f t="shared" si="108"/>
        <v>30</v>
      </c>
      <c r="O582" s="52"/>
      <c r="P582" s="52"/>
      <c r="Q582" s="51">
        <f t="shared" si="104"/>
        <v>30</v>
      </c>
      <c r="R582" s="51">
        <f t="shared" si="105"/>
        <v>30</v>
      </c>
      <c r="S582" s="73"/>
      <c r="T582" s="52"/>
      <c r="U582" s="53">
        <f t="shared" si="103"/>
        <v>30</v>
      </c>
      <c r="V582" s="53">
        <f t="shared" si="103"/>
        <v>30</v>
      </c>
      <c r="W582" s="53"/>
      <c r="X582" s="53"/>
      <c r="Y582" s="53">
        <f t="shared" si="100"/>
        <v>30</v>
      </c>
      <c r="Z582" s="53">
        <f t="shared" si="101"/>
        <v>30</v>
      </c>
    </row>
    <row r="583" spans="1:26" x14ac:dyDescent="0.2">
      <c r="A583" s="43" t="s">
        <v>54</v>
      </c>
      <c r="B583" s="44">
        <v>298</v>
      </c>
      <c r="C583" s="45">
        <v>707</v>
      </c>
      <c r="D583" s="46" t="s">
        <v>53</v>
      </c>
      <c r="E583" s="47" t="s">
        <v>3</v>
      </c>
      <c r="F583" s="46" t="s">
        <v>2</v>
      </c>
      <c r="G583" s="48" t="s">
        <v>52</v>
      </c>
      <c r="H583" s="49" t="s">
        <v>7</v>
      </c>
      <c r="I583" s="50">
        <f>I584</f>
        <v>10</v>
      </c>
      <c r="J583" s="50">
        <f>J584</f>
        <v>10</v>
      </c>
      <c r="K583" s="50"/>
      <c r="L583" s="50"/>
      <c r="M583" s="50">
        <f t="shared" si="107"/>
        <v>10</v>
      </c>
      <c r="N583" s="51">
        <f t="shared" si="108"/>
        <v>10</v>
      </c>
      <c r="O583" s="52"/>
      <c r="P583" s="52"/>
      <c r="Q583" s="51">
        <f t="shared" si="104"/>
        <v>10</v>
      </c>
      <c r="R583" s="51">
        <f t="shared" si="105"/>
        <v>10</v>
      </c>
      <c r="S583" s="73">
        <f>S584</f>
        <v>-10</v>
      </c>
      <c r="T583" s="73">
        <f>T584</f>
        <v>-10</v>
      </c>
      <c r="U583" s="53">
        <f t="shared" si="103"/>
        <v>0</v>
      </c>
      <c r="V583" s="53">
        <f t="shared" si="103"/>
        <v>0</v>
      </c>
      <c r="W583" s="53"/>
      <c r="X583" s="53"/>
      <c r="Y583" s="53">
        <f t="shared" si="100"/>
        <v>0</v>
      </c>
      <c r="Z583" s="53">
        <f t="shared" si="101"/>
        <v>0</v>
      </c>
    </row>
    <row r="584" spans="1:26" ht="22.5" x14ac:dyDescent="0.2">
      <c r="A584" s="43" t="s">
        <v>14</v>
      </c>
      <c r="B584" s="44">
        <v>298</v>
      </c>
      <c r="C584" s="45">
        <v>707</v>
      </c>
      <c r="D584" s="46" t="s">
        <v>53</v>
      </c>
      <c r="E584" s="47" t="s">
        <v>3</v>
      </c>
      <c r="F584" s="46" t="s">
        <v>2</v>
      </c>
      <c r="G584" s="48" t="s">
        <v>52</v>
      </c>
      <c r="H584" s="49">
        <v>200</v>
      </c>
      <c r="I584" s="50">
        <f>I585</f>
        <v>10</v>
      </c>
      <c r="J584" s="50">
        <f>J585</f>
        <v>10</v>
      </c>
      <c r="K584" s="50"/>
      <c r="L584" s="50"/>
      <c r="M584" s="50">
        <f t="shared" si="107"/>
        <v>10</v>
      </c>
      <c r="N584" s="51">
        <f t="shared" si="108"/>
        <v>10</v>
      </c>
      <c r="O584" s="52"/>
      <c r="P584" s="52"/>
      <c r="Q584" s="51">
        <f t="shared" si="104"/>
        <v>10</v>
      </c>
      <c r="R584" s="51">
        <f t="shared" si="105"/>
        <v>10</v>
      </c>
      <c r="S584" s="73">
        <f>S585</f>
        <v>-10</v>
      </c>
      <c r="T584" s="73">
        <f>T585</f>
        <v>-10</v>
      </c>
      <c r="U584" s="53">
        <f t="shared" si="103"/>
        <v>0</v>
      </c>
      <c r="V584" s="53">
        <f t="shared" si="103"/>
        <v>0</v>
      </c>
      <c r="W584" s="53"/>
      <c r="X584" s="53"/>
      <c r="Y584" s="53">
        <f t="shared" si="100"/>
        <v>0</v>
      </c>
      <c r="Z584" s="53">
        <f t="shared" si="101"/>
        <v>0</v>
      </c>
    </row>
    <row r="585" spans="1:26" ht="22.5" x14ac:dyDescent="0.2">
      <c r="A585" s="43" t="s">
        <v>13</v>
      </c>
      <c r="B585" s="44">
        <v>298</v>
      </c>
      <c r="C585" s="45">
        <v>707</v>
      </c>
      <c r="D585" s="46" t="s">
        <v>53</v>
      </c>
      <c r="E585" s="47" t="s">
        <v>3</v>
      </c>
      <c r="F585" s="46" t="s">
        <v>2</v>
      </c>
      <c r="G585" s="48" t="s">
        <v>52</v>
      </c>
      <c r="H585" s="49">
        <v>240</v>
      </c>
      <c r="I585" s="50">
        <v>10</v>
      </c>
      <c r="J585" s="50">
        <v>10</v>
      </c>
      <c r="K585" s="50"/>
      <c r="L585" s="50"/>
      <c r="M585" s="50">
        <f t="shared" si="107"/>
        <v>10</v>
      </c>
      <c r="N585" s="51">
        <f t="shared" si="108"/>
        <v>10</v>
      </c>
      <c r="O585" s="52"/>
      <c r="P585" s="52"/>
      <c r="Q585" s="51">
        <f t="shared" si="104"/>
        <v>10</v>
      </c>
      <c r="R585" s="51">
        <f t="shared" si="105"/>
        <v>10</v>
      </c>
      <c r="S585" s="73">
        <v>-10</v>
      </c>
      <c r="T585" s="73">
        <v>-10</v>
      </c>
      <c r="U585" s="53">
        <f t="shared" si="103"/>
        <v>0</v>
      </c>
      <c r="V585" s="53">
        <f t="shared" si="103"/>
        <v>0</v>
      </c>
      <c r="W585" s="53"/>
      <c r="X585" s="53"/>
      <c r="Y585" s="53">
        <f t="shared" si="100"/>
        <v>0</v>
      </c>
      <c r="Z585" s="53">
        <f t="shared" si="101"/>
        <v>0</v>
      </c>
    </row>
    <row r="586" spans="1:26" x14ac:dyDescent="0.2">
      <c r="A586" s="43" t="s">
        <v>51</v>
      </c>
      <c r="B586" s="44">
        <v>298</v>
      </c>
      <c r="C586" s="45">
        <v>1000</v>
      </c>
      <c r="D586" s="46" t="s">
        <v>7</v>
      </c>
      <c r="E586" s="47" t="s">
        <v>7</v>
      </c>
      <c r="F586" s="46" t="s">
        <v>7</v>
      </c>
      <c r="G586" s="48" t="s">
        <v>7</v>
      </c>
      <c r="H586" s="49" t="s">
        <v>7</v>
      </c>
      <c r="I586" s="50">
        <f>I587+I592+I602</f>
        <v>8228.1</v>
      </c>
      <c r="J586" s="50">
        <f>J587+J592+J602</f>
        <v>8328.4</v>
      </c>
      <c r="K586" s="50"/>
      <c r="L586" s="50"/>
      <c r="M586" s="50">
        <f t="shared" si="107"/>
        <v>8228.1</v>
      </c>
      <c r="N586" s="51">
        <f t="shared" si="108"/>
        <v>8328.4</v>
      </c>
      <c r="O586" s="52"/>
      <c r="P586" s="52"/>
      <c r="Q586" s="51">
        <f t="shared" si="104"/>
        <v>8228.1</v>
      </c>
      <c r="R586" s="51">
        <f t="shared" si="105"/>
        <v>8328.4</v>
      </c>
      <c r="S586" s="73">
        <f>S602+S597</f>
        <v>10</v>
      </c>
      <c r="T586" s="73">
        <f>T602+T597</f>
        <v>10</v>
      </c>
      <c r="U586" s="53">
        <f t="shared" si="103"/>
        <v>8238.1</v>
      </c>
      <c r="V586" s="53">
        <f t="shared" si="103"/>
        <v>8338.4</v>
      </c>
      <c r="W586" s="53"/>
      <c r="X586" s="53"/>
      <c r="Y586" s="53">
        <f t="shared" si="100"/>
        <v>8238.1</v>
      </c>
      <c r="Z586" s="53">
        <f t="shared" si="101"/>
        <v>8338.4</v>
      </c>
    </row>
    <row r="587" spans="1:26" x14ac:dyDescent="0.2">
      <c r="A587" s="43" t="s">
        <v>50</v>
      </c>
      <c r="B587" s="44">
        <v>298</v>
      </c>
      <c r="C587" s="45">
        <v>1001</v>
      </c>
      <c r="D587" s="46" t="s">
        <v>7</v>
      </c>
      <c r="E587" s="47" t="s">
        <v>7</v>
      </c>
      <c r="F587" s="46" t="s">
        <v>7</v>
      </c>
      <c r="G587" s="48" t="s">
        <v>7</v>
      </c>
      <c r="H587" s="49" t="s">
        <v>7</v>
      </c>
      <c r="I587" s="50">
        <f t="shared" ref="I587:J590" si="112">I588</f>
        <v>2000</v>
      </c>
      <c r="J587" s="50">
        <f t="shared" si="112"/>
        <v>2000</v>
      </c>
      <c r="K587" s="50"/>
      <c r="L587" s="50"/>
      <c r="M587" s="50">
        <f t="shared" si="107"/>
        <v>2000</v>
      </c>
      <c r="N587" s="51">
        <f t="shared" si="108"/>
        <v>2000</v>
      </c>
      <c r="O587" s="52"/>
      <c r="P587" s="52"/>
      <c r="Q587" s="51">
        <f t="shared" si="104"/>
        <v>2000</v>
      </c>
      <c r="R587" s="51">
        <f t="shared" si="105"/>
        <v>2000</v>
      </c>
      <c r="S587" s="52"/>
      <c r="T587" s="52"/>
      <c r="U587" s="53">
        <f t="shared" si="103"/>
        <v>2000</v>
      </c>
      <c r="V587" s="53">
        <f t="shared" si="103"/>
        <v>2000</v>
      </c>
      <c r="W587" s="53"/>
      <c r="X587" s="53"/>
      <c r="Y587" s="53">
        <f t="shared" si="100"/>
        <v>2000</v>
      </c>
      <c r="Z587" s="53">
        <f t="shared" si="101"/>
        <v>2000</v>
      </c>
    </row>
    <row r="588" spans="1:26" ht="67.5" x14ac:dyDescent="0.2">
      <c r="A588" s="43" t="s">
        <v>299</v>
      </c>
      <c r="B588" s="44">
        <v>298</v>
      </c>
      <c r="C588" s="45">
        <v>1001</v>
      </c>
      <c r="D588" s="46" t="s">
        <v>30</v>
      </c>
      <c r="E588" s="47" t="s">
        <v>3</v>
      </c>
      <c r="F588" s="46" t="s">
        <v>2</v>
      </c>
      <c r="G588" s="48" t="s">
        <v>9</v>
      </c>
      <c r="H588" s="49" t="s">
        <v>7</v>
      </c>
      <c r="I588" s="50">
        <f t="shared" si="112"/>
        <v>2000</v>
      </c>
      <c r="J588" s="50">
        <f t="shared" si="112"/>
        <v>2000</v>
      </c>
      <c r="K588" s="50"/>
      <c r="L588" s="50"/>
      <c r="M588" s="50">
        <f t="shared" si="107"/>
        <v>2000</v>
      </c>
      <c r="N588" s="51">
        <f t="shared" si="108"/>
        <v>2000</v>
      </c>
      <c r="O588" s="52"/>
      <c r="P588" s="52"/>
      <c r="Q588" s="51">
        <f t="shared" si="104"/>
        <v>2000</v>
      </c>
      <c r="R588" s="51">
        <f t="shared" si="105"/>
        <v>2000</v>
      </c>
      <c r="S588" s="52"/>
      <c r="T588" s="52"/>
      <c r="U588" s="53">
        <f t="shared" si="103"/>
        <v>2000</v>
      </c>
      <c r="V588" s="53">
        <f t="shared" si="103"/>
        <v>2000</v>
      </c>
      <c r="W588" s="53"/>
      <c r="X588" s="53"/>
      <c r="Y588" s="53">
        <f t="shared" si="100"/>
        <v>2000</v>
      </c>
      <c r="Z588" s="53">
        <f t="shared" si="101"/>
        <v>2000</v>
      </c>
    </row>
    <row r="589" spans="1:26" x14ac:dyDescent="0.2">
      <c r="A589" s="43" t="s">
        <v>272</v>
      </c>
      <c r="B589" s="44">
        <v>298</v>
      </c>
      <c r="C589" s="45">
        <v>1001</v>
      </c>
      <c r="D589" s="46" t="s">
        <v>30</v>
      </c>
      <c r="E589" s="47" t="s">
        <v>3</v>
      </c>
      <c r="F589" s="46" t="s">
        <v>2</v>
      </c>
      <c r="G589" s="48" t="s">
        <v>48</v>
      </c>
      <c r="H589" s="49" t="s">
        <v>7</v>
      </c>
      <c r="I589" s="50">
        <f t="shared" si="112"/>
        <v>2000</v>
      </c>
      <c r="J589" s="50">
        <f t="shared" si="112"/>
        <v>2000</v>
      </c>
      <c r="K589" s="50"/>
      <c r="L589" s="50"/>
      <c r="M589" s="50">
        <f t="shared" si="107"/>
        <v>2000</v>
      </c>
      <c r="N589" s="51">
        <f t="shared" si="108"/>
        <v>2000</v>
      </c>
      <c r="O589" s="52"/>
      <c r="P589" s="52"/>
      <c r="Q589" s="51">
        <f t="shared" si="104"/>
        <v>2000</v>
      </c>
      <c r="R589" s="51">
        <f t="shared" si="105"/>
        <v>2000</v>
      </c>
      <c r="S589" s="52"/>
      <c r="T589" s="52"/>
      <c r="U589" s="53">
        <f t="shared" si="103"/>
        <v>2000</v>
      </c>
      <c r="V589" s="53">
        <f t="shared" si="103"/>
        <v>2000</v>
      </c>
      <c r="W589" s="53"/>
      <c r="X589" s="53"/>
      <c r="Y589" s="53">
        <f t="shared" si="100"/>
        <v>2000</v>
      </c>
      <c r="Z589" s="53">
        <f t="shared" si="101"/>
        <v>2000</v>
      </c>
    </row>
    <row r="590" spans="1:26" x14ac:dyDescent="0.2">
      <c r="A590" s="43" t="s">
        <v>38</v>
      </c>
      <c r="B590" s="44">
        <v>298</v>
      </c>
      <c r="C590" s="45">
        <v>1001</v>
      </c>
      <c r="D590" s="46" t="s">
        <v>30</v>
      </c>
      <c r="E590" s="47" t="s">
        <v>3</v>
      </c>
      <c r="F590" s="46" t="s">
        <v>2</v>
      </c>
      <c r="G590" s="48" t="s">
        <v>48</v>
      </c>
      <c r="H590" s="49">
        <v>300</v>
      </c>
      <c r="I590" s="50">
        <f t="shared" si="112"/>
        <v>2000</v>
      </c>
      <c r="J590" s="50">
        <f t="shared" si="112"/>
        <v>2000</v>
      </c>
      <c r="K590" s="50"/>
      <c r="L590" s="50"/>
      <c r="M590" s="50">
        <f t="shared" si="107"/>
        <v>2000</v>
      </c>
      <c r="N590" s="51">
        <f t="shared" si="108"/>
        <v>2000</v>
      </c>
      <c r="O590" s="52"/>
      <c r="P590" s="52"/>
      <c r="Q590" s="51">
        <f t="shared" si="104"/>
        <v>2000</v>
      </c>
      <c r="R590" s="51">
        <f t="shared" si="105"/>
        <v>2000</v>
      </c>
      <c r="S590" s="52"/>
      <c r="T590" s="52"/>
      <c r="U590" s="53">
        <f t="shared" si="103"/>
        <v>2000</v>
      </c>
      <c r="V590" s="53">
        <f t="shared" si="103"/>
        <v>2000</v>
      </c>
      <c r="W590" s="53"/>
      <c r="X590" s="53"/>
      <c r="Y590" s="53">
        <f t="shared" si="100"/>
        <v>2000</v>
      </c>
      <c r="Z590" s="53">
        <f t="shared" si="101"/>
        <v>2000</v>
      </c>
    </row>
    <row r="591" spans="1:26" ht="22.5" x14ac:dyDescent="0.2">
      <c r="A591" s="43" t="s">
        <v>36</v>
      </c>
      <c r="B591" s="44">
        <v>298</v>
      </c>
      <c r="C591" s="45">
        <v>1001</v>
      </c>
      <c r="D591" s="46" t="s">
        <v>30</v>
      </c>
      <c r="E591" s="47" t="s">
        <v>3</v>
      </c>
      <c r="F591" s="46" t="s">
        <v>2</v>
      </c>
      <c r="G591" s="48" t="s">
        <v>48</v>
      </c>
      <c r="H591" s="49">
        <v>320</v>
      </c>
      <c r="I591" s="50">
        <v>2000</v>
      </c>
      <c r="J591" s="50">
        <v>2000</v>
      </c>
      <c r="K591" s="50"/>
      <c r="L591" s="50"/>
      <c r="M591" s="50">
        <f t="shared" si="107"/>
        <v>2000</v>
      </c>
      <c r="N591" s="51">
        <f t="shared" si="108"/>
        <v>2000</v>
      </c>
      <c r="O591" s="52"/>
      <c r="P591" s="52"/>
      <c r="Q591" s="51">
        <f t="shared" si="104"/>
        <v>2000</v>
      </c>
      <c r="R591" s="51">
        <f t="shared" si="105"/>
        <v>2000</v>
      </c>
      <c r="S591" s="52"/>
      <c r="T591" s="52"/>
      <c r="U591" s="53">
        <f t="shared" si="103"/>
        <v>2000</v>
      </c>
      <c r="V591" s="53">
        <f t="shared" si="103"/>
        <v>2000</v>
      </c>
      <c r="W591" s="53"/>
      <c r="X591" s="53"/>
      <c r="Y591" s="53">
        <f t="shared" si="100"/>
        <v>2000</v>
      </c>
      <c r="Z591" s="53">
        <f t="shared" si="101"/>
        <v>2000</v>
      </c>
    </row>
    <row r="592" spans="1:26" x14ac:dyDescent="0.2">
      <c r="A592" s="43" t="s">
        <v>47</v>
      </c>
      <c r="B592" s="44">
        <v>298</v>
      </c>
      <c r="C592" s="45">
        <v>1003</v>
      </c>
      <c r="D592" s="46" t="s">
        <v>7</v>
      </c>
      <c r="E592" s="47" t="s">
        <v>7</v>
      </c>
      <c r="F592" s="46" t="s">
        <v>7</v>
      </c>
      <c r="G592" s="48" t="s">
        <v>7</v>
      </c>
      <c r="H592" s="49" t="s">
        <v>7</v>
      </c>
      <c r="I592" s="50">
        <f t="shared" ref="I592:J595" si="113">I593</f>
        <v>44.9</v>
      </c>
      <c r="J592" s="50">
        <f t="shared" si="113"/>
        <v>44.9</v>
      </c>
      <c r="K592" s="50"/>
      <c r="L592" s="50"/>
      <c r="M592" s="50">
        <f t="shared" si="107"/>
        <v>44.9</v>
      </c>
      <c r="N592" s="51">
        <f t="shared" si="108"/>
        <v>44.9</v>
      </c>
      <c r="O592" s="52"/>
      <c r="P592" s="52"/>
      <c r="Q592" s="51">
        <f t="shared" si="104"/>
        <v>44.9</v>
      </c>
      <c r="R592" s="51">
        <f t="shared" si="105"/>
        <v>44.9</v>
      </c>
      <c r="S592" s="52"/>
      <c r="T592" s="52"/>
      <c r="U592" s="53">
        <f t="shared" si="103"/>
        <v>44.9</v>
      </c>
      <c r="V592" s="53">
        <f t="shared" si="103"/>
        <v>44.9</v>
      </c>
      <c r="W592" s="53"/>
      <c r="X592" s="53"/>
      <c r="Y592" s="53">
        <f t="shared" si="100"/>
        <v>44.9</v>
      </c>
      <c r="Z592" s="53">
        <f t="shared" si="101"/>
        <v>44.9</v>
      </c>
    </row>
    <row r="593" spans="1:26" ht="67.5" x14ac:dyDescent="0.2">
      <c r="A593" s="43" t="s">
        <v>299</v>
      </c>
      <c r="B593" s="44">
        <v>298</v>
      </c>
      <c r="C593" s="45">
        <v>1003</v>
      </c>
      <c r="D593" s="46" t="s">
        <v>30</v>
      </c>
      <c r="E593" s="47" t="s">
        <v>3</v>
      </c>
      <c r="F593" s="46" t="s">
        <v>2</v>
      </c>
      <c r="G593" s="48" t="s">
        <v>9</v>
      </c>
      <c r="H593" s="49" t="s">
        <v>7</v>
      </c>
      <c r="I593" s="50">
        <f t="shared" si="113"/>
        <v>44.9</v>
      </c>
      <c r="J593" s="50">
        <f t="shared" si="113"/>
        <v>44.9</v>
      </c>
      <c r="K593" s="50"/>
      <c r="L593" s="50"/>
      <c r="M593" s="50">
        <f t="shared" si="107"/>
        <v>44.9</v>
      </c>
      <c r="N593" s="51">
        <f t="shared" si="108"/>
        <v>44.9</v>
      </c>
      <c r="O593" s="52"/>
      <c r="P593" s="52"/>
      <c r="Q593" s="51">
        <f t="shared" si="104"/>
        <v>44.9</v>
      </c>
      <c r="R593" s="51">
        <f t="shared" si="105"/>
        <v>44.9</v>
      </c>
      <c r="S593" s="52"/>
      <c r="T593" s="52"/>
      <c r="U593" s="53">
        <f t="shared" si="103"/>
        <v>44.9</v>
      </c>
      <c r="V593" s="53">
        <f t="shared" si="103"/>
        <v>44.9</v>
      </c>
      <c r="W593" s="53"/>
      <c r="X593" s="53"/>
      <c r="Y593" s="53">
        <f t="shared" si="100"/>
        <v>44.9</v>
      </c>
      <c r="Z593" s="53">
        <f t="shared" si="101"/>
        <v>44.9</v>
      </c>
    </row>
    <row r="594" spans="1:26" ht="45.75" customHeight="1" x14ac:dyDescent="0.2">
      <c r="A594" s="43" t="s">
        <v>46</v>
      </c>
      <c r="B594" s="44">
        <v>298</v>
      </c>
      <c r="C594" s="45">
        <v>1003</v>
      </c>
      <c r="D594" s="46" t="s">
        <v>30</v>
      </c>
      <c r="E594" s="47" t="s">
        <v>3</v>
      </c>
      <c r="F594" s="46" t="s">
        <v>2</v>
      </c>
      <c r="G594" s="48" t="s">
        <v>45</v>
      </c>
      <c r="H594" s="49" t="s">
        <v>7</v>
      </c>
      <c r="I594" s="50">
        <f t="shared" si="113"/>
        <v>44.9</v>
      </c>
      <c r="J594" s="50">
        <f t="shared" si="113"/>
        <v>44.9</v>
      </c>
      <c r="K594" s="50"/>
      <c r="L594" s="50"/>
      <c r="M594" s="50">
        <f t="shared" si="107"/>
        <v>44.9</v>
      </c>
      <c r="N594" s="51">
        <f t="shared" si="108"/>
        <v>44.9</v>
      </c>
      <c r="O594" s="52"/>
      <c r="P594" s="52"/>
      <c r="Q594" s="51">
        <f t="shared" si="104"/>
        <v>44.9</v>
      </c>
      <c r="R594" s="51">
        <f t="shared" si="105"/>
        <v>44.9</v>
      </c>
      <c r="S594" s="52"/>
      <c r="T594" s="52"/>
      <c r="U594" s="53">
        <f t="shared" si="103"/>
        <v>44.9</v>
      </c>
      <c r="V594" s="53">
        <f t="shared" si="103"/>
        <v>44.9</v>
      </c>
      <c r="W594" s="53"/>
      <c r="X594" s="53"/>
      <c r="Y594" s="53">
        <f t="shared" si="100"/>
        <v>44.9</v>
      </c>
      <c r="Z594" s="53">
        <f t="shared" si="101"/>
        <v>44.9</v>
      </c>
    </row>
    <row r="595" spans="1:26" x14ac:dyDescent="0.2">
      <c r="A595" s="43" t="s">
        <v>38</v>
      </c>
      <c r="B595" s="44">
        <v>298</v>
      </c>
      <c r="C595" s="45">
        <v>1003</v>
      </c>
      <c r="D595" s="46" t="s">
        <v>30</v>
      </c>
      <c r="E595" s="47" t="s">
        <v>3</v>
      </c>
      <c r="F595" s="46" t="s">
        <v>2</v>
      </c>
      <c r="G595" s="48" t="s">
        <v>45</v>
      </c>
      <c r="H595" s="49">
        <v>300</v>
      </c>
      <c r="I595" s="50">
        <f t="shared" si="113"/>
        <v>44.9</v>
      </c>
      <c r="J595" s="50">
        <f t="shared" si="113"/>
        <v>44.9</v>
      </c>
      <c r="K595" s="50"/>
      <c r="L595" s="50"/>
      <c r="M595" s="50">
        <f t="shared" si="107"/>
        <v>44.9</v>
      </c>
      <c r="N595" s="51">
        <f t="shared" si="108"/>
        <v>44.9</v>
      </c>
      <c r="O595" s="52"/>
      <c r="P595" s="52"/>
      <c r="Q595" s="51">
        <f t="shared" si="104"/>
        <v>44.9</v>
      </c>
      <c r="R595" s="51">
        <f t="shared" si="105"/>
        <v>44.9</v>
      </c>
      <c r="S595" s="52"/>
      <c r="T595" s="52"/>
      <c r="U595" s="53">
        <f t="shared" si="103"/>
        <v>44.9</v>
      </c>
      <c r="V595" s="53">
        <f t="shared" si="103"/>
        <v>44.9</v>
      </c>
      <c r="W595" s="53"/>
      <c r="X595" s="53"/>
      <c r="Y595" s="53">
        <f t="shared" si="100"/>
        <v>44.9</v>
      </c>
      <c r="Z595" s="53">
        <f t="shared" si="101"/>
        <v>44.9</v>
      </c>
    </row>
    <row r="596" spans="1:26" ht="22.5" x14ac:dyDescent="0.2">
      <c r="A596" s="43" t="s">
        <v>36</v>
      </c>
      <c r="B596" s="44">
        <v>298</v>
      </c>
      <c r="C596" s="45">
        <v>1003</v>
      </c>
      <c r="D596" s="46" t="s">
        <v>30</v>
      </c>
      <c r="E596" s="47" t="s">
        <v>3</v>
      </c>
      <c r="F596" s="46" t="s">
        <v>2</v>
      </c>
      <c r="G596" s="48" t="s">
        <v>45</v>
      </c>
      <c r="H596" s="49">
        <v>320</v>
      </c>
      <c r="I596" s="50">
        <v>44.9</v>
      </c>
      <c r="J596" s="50">
        <v>44.9</v>
      </c>
      <c r="K596" s="50"/>
      <c r="L596" s="50"/>
      <c r="M596" s="50">
        <f t="shared" si="107"/>
        <v>44.9</v>
      </c>
      <c r="N596" s="51">
        <f t="shared" si="108"/>
        <v>44.9</v>
      </c>
      <c r="O596" s="52"/>
      <c r="P596" s="52"/>
      <c r="Q596" s="51">
        <f t="shared" si="104"/>
        <v>44.9</v>
      </c>
      <c r="R596" s="51">
        <f t="shared" si="105"/>
        <v>44.9</v>
      </c>
      <c r="S596" s="52"/>
      <c r="T596" s="52"/>
      <c r="U596" s="53">
        <f t="shared" si="103"/>
        <v>44.9</v>
      </c>
      <c r="V596" s="53">
        <f t="shared" si="103"/>
        <v>44.9</v>
      </c>
      <c r="W596" s="53"/>
      <c r="X596" s="53"/>
      <c r="Y596" s="53">
        <f t="shared" si="100"/>
        <v>44.9</v>
      </c>
      <c r="Z596" s="53">
        <f t="shared" si="101"/>
        <v>44.9</v>
      </c>
    </row>
    <row r="597" spans="1:26" x14ac:dyDescent="0.2">
      <c r="A597" s="54" t="s">
        <v>102</v>
      </c>
      <c r="B597" s="44">
        <v>298</v>
      </c>
      <c r="C597" s="45">
        <v>1004</v>
      </c>
      <c r="D597" s="46"/>
      <c r="E597" s="47"/>
      <c r="F597" s="46"/>
      <c r="G597" s="48"/>
      <c r="H597" s="49"/>
      <c r="I597" s="50"/>
      <c r="J597" s="50"/>
      <c r="K597" s="50"/>
      <c r="L597" s="50"/>
      <c r="M597" s="50"/>
      <c r="N597" s="51"/>
      <c r="O597" s="52"/>
      <c r="P597" s="52"/>
      <c r="Q597" s="51"/>
      <c r="R597" s="51"/>
      <c r="S597" s="73">
        <f>S598</f>
        <v>10</v>
      </c>
      <c r="T597" s="73">
        <f>T598</f>
        <v>10</v>
      </c>
      <c r="U597" s="53">
        <f t="shared" si="103"/>
        <v>10</v>
      </c>
      <c r="V597" s="53">
        <f t="shared" si="103"/>
        <v>10</v>
      </c>
      <c r="W597" s="53"/>
      <c r="X597" s="53"/>
      <c r="Y597" s="53">
        <f t="shared" si="100"/>
        <v>10</v>
      </c>
      <c r="Z597" s="53">
        <f t="shared" si="101"/>
        <v>10</v>
      </c>
    </row>
    <row r="598" spans="1:26" ht="56.25" x14ac:dyDescent="0.2">
      <c r="A598" s="54" t="s">
        <v>292</v>
      </c>
      <c r="B598" s="44">
        <v>298</v>
      </c>
      <c r="C598" s="45">
        <v>1004</v>
      </c>
      <c r="D598" s="46" t="s">
        <v>53</v>
      </c>
      <c r="E598" s="47" t="s">
        <v>3</v>
      </c>
      <c r="F598" s="46" t="s">
        <v>2</v>
      </c>
      <c r="G598" s="48">
        <v>0</v>
      </c>
      <c r="H598" s="49"/>
      <c r="I598" s="50"/>
      <c r="J598" s="50"/>
      <c r="K598" s="50"/>
      <c r="L598" s="50"/>
      <c r="M598" s="50"/>
      <c r="N598" s="51"/>
      <c r="O598" s="52"/>
      <c r="P598" s="52"/>
      <c r="Q598" s="51"/>
      <c r="R598" s="51"/>
      <c r="S598" s="73">
        <f>S599</f>
        <v>10</v>
      </c>
      <c r="T598" s="73">
        <f>T599</f>
        <v>10</v>
      </c>
      <c r="U598" s="53">
        <f t="shared" si="103"/>
        <v>10</v>
      </c>
      <c r="V598" s="53">
        <f t="shared" si="103"/>
        <v>10</v>
      </c>
      <c r="W598" s="53"/>
      <c r="X598" s="53"/>
      <c r="Y598" s="53">
        <f t="shared" si="100"/>
        <v>10</v>
      </c>
      <c r="Z598" s="53">
        <f t="shared" si="101"/>
        <v>10</v>
      </c>
    </row>
    <row r="599" spans="1:26" x14ac:dyDescent="0.2">
      <c r="A599" s="54" t="s">
        <v>54</v>
      </c>
      <c r="B599" s="44">
        <v>298</v>
      </c>
      <c r="C599" s="45">
        <v>1004</v>
      </c>
      <c r="D599" s="46" t="s">
        <v>53</v>
      </c>
      <c r="E599" s="47" t="s">
        <v>3</v>
      </c>
      <c r="F599" s="46" t="s">
        <v>2</v>
      </c>
      <c r="G599" s="48" t="s">
        <v>52</v>
      </c>
      <c r="H599" s="49" t="s">
        <v>7</v>
      </c>
      <c r="I599" s="50"/>
      <c r="J599" s="50"/>
      <c r="K599" s="50"/>
      <c r="L599" s="50"/>
      <c r="M599" s="50"/>
      <c r="N599" s="51"/>
      <c r="O599" s="52"/>
      <c r="P599" s="52"/>
      <c r="Q599" s="51"/>
      <c r="R599" s="51"/>
      <c r="S599" s="73">
        <f>S601</f>
        <v>10</v>
      </c>
      <c r="T599" s="73">
        <f>T600</f>
        <v>10</v>
      </c>
      <c r="U599" s="53">
        <f t="shared" si="103"/>
        <v>10</v>
      </c>
      <c r="V599" s="53">
        <f t="shared" si="103"/>
        <v>10</v>
      </c>
      <c r="W599" s="53"/>
      <c r="X599" s="53"/>
      <c r="Y599" s="53">
        <f t="shared" si="100"/>
        <v>10</v>
      </c>
      <c r="Z599" s="53">
        <f t="shared" si="101"/>
        <v>10</v>
      </c>
    </row>
    <row r="600" spans="1:26" ht="22.5" x14ac:dyDescent="0.2">
      <c r="A600" s="54" t="s">
        <v>14</v>
      </c>
      <c r="B600" s="44">
        <v>298</v>
      </c>
      <c r="C600" s="45">
        <v>1004</v>
      </c>
      <c r="D600" s="46" t="s">
        <v>53</v>
      </c>
      <c r="E600" s="47" t="s">
        <v>3</v>
      </c>
      <c r="F600" s="46" t="s">
        <v>2</v>
      </c>
      <c r="G600" s="48" t="s">
        <v>52</v>
      </c>
      <c r="H600" s="49">
        <v>200</v>
      </c>
      <c r="I600" s="50"/>
      <c r="J600" s="50"/>
      <c r="K600" s="50"/>
      <c r="L600" s="50"/>
      <c r="M600" s="50"/>
      <c r="N600" s="51"/>
      <c r="O600" s="52"/>
      <c r="P600" s="52"/>
      <c r="Q600" s="51"/>
      <c r="R600" s="51"/>
      <c r="S600" s="73">
        <f>S601</f>
        <v>10</v>
      </c>
      <c r="T600" s="73">
        <f>T601</f>
        <v>10</v>
      </c>
      <c r="U600" s="53">
        <f t="shared" si="103"/>
        <v>10</v>
      </c>
      <c r="V600" s="53">
        <f t="shared" si="103"/>
        <v>10</v>
      </c>
      <c r="W600" s="53"/>
      <c r="X600" s="53"/>
      <c r="Y600" s="53">
        <f t="shared" ref="Y600:Y662" si="114">U600+W600</f>
        <v>10</v>
      </c>
      <c r="Z600" s="53">
        <f t="shared" ref="Z600:Z662" si="115">V600+X600</f>
        <v>10</v>
      </c>
    </row>
    <row r="601" spans="1:26" ht="22.5" customHeight="1" x14ac:dyDescent="0.2">
      <c r="A601" s="54" t="s">
        <v>13</v>
      </c>
      <c r="B601" s="44">
        <v>298</v>
      </c>
      <c r="C601" s="45">
        <v>1004</v>
      </c>
      <c r="D601" s="46" t="s">
        <v>53</v>
      </c>
      <c r="E601" s="47" t="s">
        <v>3</v>
      </c>
      <c r="F601" s="46" t="s">
        <v>2</v>
      </c>
      <c r="G601" s="48" t="s">
        <v>52</v>
      </c>
      <c r="H601" s="49">
        <v>240</v>
      </c>
      <c r="I601" s="50"/>
      <c r="J601" s="50"/>
      <c r="K601" s="50"/>
      <c r="L601" s="50"/>
      <c r="M601" s="50"/>
      <c r="N601" s="51"/>
      <c r="O601" s="52"/>
      <c r="P601" s="52"/>
      <c r="Q601" s="51"/>
      <c r="R601" s="51"/>
      <c r="S601" s="73">
        <v>10</v>
      </c>
      <c r="T601" s="73">
        <v>10</v>
      </c>
      <c r="U601" s="53">
        <f t="shared" si="103"/>
        <v>10</v>
      </c>
      <c r="V601" s="53">
        <f t="shared" si="103"/>
        <v>10</v>
      </c>
      <c r="W601" s="53"/>
      <c r="X601" s="53"/>
      <c r="Y601" s="53">
        <f t="shared" si="114"/>
        <v>10</v>
      </c>
      <c r="Z601" s="53">
        <f t="shared" si="115"/>
        <v>10</v>
      </c>
    </row>
    <row r="602" spans="1:26" x14ac:dyDescent="0.2">
      <c r="A602" s="43" t="s">
        <v>44</v>
      </c>
      <c r="B602" s="44">
        <v>298</v>
      </c>
      <c r="C602" s="45">
        <v>1006</v>
      </c>
      <c r="D602" s="46" t="s">
        <v>7</v>
      </c>
      <c r="E602" s="47" t="s">
        <v>7</v>
      </c>
      <c r="F602" s="46" t="s">
        <v>7</v>
      </c>
      <c r="G602" s="48" t="s">
        <v>7</v>
      </c>
      <c r="H602" s="49" t="s">
        <v>7</v>
      </c>
      <c r="I602" s="50">
        <f>I603+I618</f>
        <v>6183.2</v>
      </c>
      <c r="J602" s="50">
        <f>J603+J618</f>
        <v>6283.5</v>
      </c>
      <c r="K602" s="50"/>
      <c r="L602" s="50"/>
      <c r="M602" s="50">
        <f t="shared" si="107"/>
        <v>6183.2</v>
      </c>
      <c r="N602" s="51">
        <f t="shared" si="108"/>
        <v>6283.5</v>
      </c>
      <c r="O602" s="52"/>
      <c r="P602" s="52"/>
      <c r="Q602" s="51">
        <f t="shared" si="104"/>
        <v>6183.2</v>
      </c>
      <c r="R602" s="51">
        <f t="shared" si="105"/>
        <v>6283.5</v>
      </c>
      <c r="S602" s="52"/>
      <c r="T602" s="52"/>
      <c r="U602" s="53">
        <f t="shared" si="103"/>
        <v>6183.2</v>
      </c>
      <c r="V602" s="53">
        <f t="shared" si="103"/>
        <v>6283.5</v>
      </c>
      <c r="W602" s="53"/>
      <c r="X602" s="53"/>
      <c r="Y602" s="53">
        <f t="shared" si="114"/>
        <v>6183.2</v>
      </c>
      <c r="Z602" s="53">
        <f t="shared" si="115"/>
        <v>6283.5</v>
      </c>
    </row>
    <row r="603" spans="1:26" ht="67.5" x14ac:dyDescent="0.2">
      <c r="A603" s="43" t="s">
        <v>299</v>
      </c>
      <c r="B603" s="44">
        <v>298</v>
      </c>
      <c r="C603" s="45">
        <v>1006</v>
      </c>
      <c r="D603" s="46" t="s">
        <v>30</v>
      </c>
      <c r="E603" s="47" t="s">
        <v>3</v>
      </c>
      <c r="F603" s="46" t="s">
        <v>2</v>
      </c>
      <c r="G603" s="48" t="s">
        <v>9</v>
      </c>
      <c r="H603" s="49" t="s">
        <v>7</v>
      </c>
      <c r="I603" s="50">
        <f>I604+I609+I612+I615</f>
        <v>346.2</v>
      </c>
      <c r="J603" s="50">
        <f>J604+J609+J612+J615</f>
        <v>246.2</v>
      </c>
      <c r="K603" s="50"/>
      <c r="L603" s="50"/>
      <c r="M603" s="50">
        <f t="shared" si="107"/>
        <v>346.2</v>
      </c>
      <c r="N603" s="51">
        <f t="shared" si="108"/>
        <v>246.2</v>
      </c>
      <c r="O603" s="52"/>
      <c r="P603" s="52"/>
      <c r="Q603" s="51">
        <f t="shared" si="104"/>
        <v>346.2</v>
      </c>
      <c r="R603" s="51">
        <f t="shared" si="105"/>
        <v>246.2</v>
      </c>
      <c r="S603" s="52"/>
      <c r="T603" s="52"/>
      <c r="U603" s="53">
        <f t="shared" si="103"/>
        <v>346.2</v>
      </c>
      <c r="V603" s="53">
        <f t="shared" si="103"/>
        <v>246.2</v>
      </c>
      <c r="W603" s="53"/>
      <c r="X603" s="53"/>
      <c r="Y603" s="53">
        <f t="shared" si="114"/>
        <v>346.2</v>
      </c>
      <c r="Z603" s="53">
        <f t="shared" si="115"/>
        <v>246.2</v>
      </c>
    </row>
    <row r="604" spans="1:26" x14ac:dyDescent="0.2">
      <c r="A604" s="43" t="s">
        <v>43</v>
      </c>
      <c r="B604" s="44">
        <v>298</v>
      </c>
      <c r="C604" s="45">
        <v>1006</v>
      </c>
      <c r="D604" s="46" t="s">
        <v>30</v>
      </c>
      <c r="E604" s="47" t="s">
        <v>3</v>
      </c>
      <c r="F604" s="46" t="s">
        <v>2</v>
      </c>
      <c r="G604" s="48" t="s">
        <v>42</v>
      </c>
      <c r="H604" s="49" t="s">
        <v>7</v>
      </c>
      <c r="I604" s="50">
        <f>I605+I607</f>
        <v>89.9</v>
      </c>
      <c r="J604" s="50">
        <f>J605+J607</f>
        <v>89.9</v>
      </c>
      <c r="K604" s="50"/>
      <c r="L604" s="50"/>
      <c r="M604" s="50">
        <f t="shared" si="107"/>
        <v>89.9</v>
      </c>
      <c r="N604" s="51">
        <f t="shared" si="108"/>
        <v>89.9</v>
      </c>
      <c r="O604" s="52"/>
      <c r="P604" s="52"/>
      <c r="Q604" s="51">
        <f t="shared" si="104"/>
        <v>89.9</v>
      </c>
      <c r="R604" s="51">
        <f t="shared" si="105"/>
        <v>89.9</v>
      </c>
      <c r="S604" s="52"/>
      <c r="T604" s="52"/>
      <c r="U604" s="53">
        <f t="shared" si="103"/>
        <v>89.9</v>
      </c>
      <c r="V604" s="53">
        <f t="shared" si="103"/>
        <v>89.9</v>
      </c>
      <c r="W604" s="53"/>
      <c r="X604" s="53"/>
      <c r="Y604" s="53">
        <f t="shared" si="114"/>
        <v>89.9</v>
      </c>
      <c r="Z604" s="53">
        <f t="shared" si="115"/>
        <v>89.9</v>
      </c>
    </row>
    <row r="605" spans="1:26" ht="22.5" x14ac:dyDescent="0.2">
      <c r="A605" s="43" t="s">
        <v>14</v>
      </c>
      <c r="B605" s="44">
        <v>298</v>
      </c>
      <c r="C605" s="45">
        <v>1006</v>
      </c>
      <c r="D605" s="46" t="s">
        <v>30</v>
      </c>
      <c r="E605" s="47" t="s">
        <v>3</v>
      </c>
      <c r="F605" s="46" t="s">
        <v>2</v>
      </c>
      <c r="G605" s="48" t="s">
        <v>42</v>
      </c>
      <c r="H605" s="49">
        <v>200</v>
      </c>
      <c r="I605" s="50">
        <f>I606</f>
        <v>79</v>
      </c>
      <c r="J605" s="50">
        <f>J606</f>
        <v>79</v>
      </c>
      <c r="K605" s="50"/>
      <c r="L605" s="50"/>
      <c r="M605" s="50">
        <f t="shared" si="107"/>
        <v>79</v>
      </c>
      <c r="N605" s="51">
        <f t="shared" si="108"/>
        <v>79</v>
      </c>
      <c r="O605" s="52"/>
      <c r="P605" s="52"/>
      <c r="Q605" s="51">
        <f t="shared" si="104"/>
        <v>79</v>
      </c>
      <c r="R605" s="51">
        <f t="shared" si="105"/>
        <v>79</v>
      </c>
      <c r="S605" s="52"/>
      <c r="T605" s="52"/>
      <c r="U605" s="53">
        <f t="shared" si="103"/>
        <v>79</v>
      </c>
      <c r="V605" s="53">
        <f t="shared" si="103"/>
        <v>79</v>
      </c>
      <c r="W605" s="53"/>
      <c r="X605" s="53"/>
      <c r="Y605" s="53">
        <f t="shared" si="114"/>
        <v>79</v>
      </c>
      <c r="Z605" s="53">
        <f t="shared" si="115"/>
        <v>79</v>
      </c>
    </row>
    <row r="606" spans="1:26" ht="22.5" x14ac:dyDescent="0.2">
      <c r="A606" s="43" t="s">
        <v>13</v>
      </c>
      <c r="B606" s="44">
        <v>298</v>
      </c>
      <c r="C606" s="45">
        <v>1006</v>
      </c>
      <c r="D606" s="46" t="s">
        <v>30</v>
      </c>
      <c r="E606" s="47" t="s">
        <v>3</v>
      </c>
      <c r="F606" s="46" t="s">
        <v>2</v>
      </c>
      <c r="G606" s="48" t="s">
        <v>42</v>
      </c>
      <c r="H606" s="49">
        <v>240</v>
      </c>
      <c r="I606" s="50">
        <v>79</v>
      </c>
      <c r="J606" s="50">
        <v>79</v>
      </c>
      <c r="K606" s="50"/>
      <c r="L606" s="50"/>
      <c r="M606" s="50">
        <f t="shared" si="107"/>
        <v>79</v>
      </c>
      <c r="N606" s="51">
        <f t="shared" si="108"/>
        <v>79</v>
      </c>
      <c r="O606" s="52"/>
      <c r="P606" s="52"/>
      <c r="Q606" s="51">
        <f t="shared" si="104"/>
        <v>79</v>
      </c>
      <c r="R606" s="51">
        <f t="shared" si="105"/>
        <v>79</v>
      </c>
      <c r="S606" s="52"/>
      <c r="T606" s="52"/>
      <c r="U606" s="53">
        <f t="shared" si="103"/>
        <v>79</v>
      </c>
      <c r="V606" s="53">
        <f t="shared" si="103"/>
        <v>79</v>
      </c>
      <c r="W606" s="53"/>
      <c r="X606" s="53"/>
      <c r="Y606" s="53">
        <f t="shared" si="114"/>
        <v>79</v>
      </c>
      <c r="Z606" s="53">
        <f t="shared" si="115"/>
        <v>79</v>
      </c>
    </row>
    <row r="607" spans="1:26" x14ac:dyDescent="0.2">
      <c r="A607" s="43" t="s">
        <v>38</v>
      </c>
      <c r="B607" s="44">
        <v>298</v>
      </c>
      <c r="C607" s="45">
        <v>1006</v>
      </c>
      <c r="D607" s="46" t="s">
        <v>30</v>
      </c>
      <c r="E607" s="47" t="s">
        <v>3</v>
      </c>
      <c r="F607" s="46" t="s">
        <v>2</v>
      </c>
      <c r="G607" s="48" t="s">
        <v>42</v>
      </c>
      <c r="H607" s="49">
        <v>300</v>
      </c>
      <c r="I607" s="50">
        <f>I608</f>
        <v>10.9</v>
      </c>
      <c r="J607" s="50">
        <f>J608</f>
        <v>10.9</v>
      </c>
      <c r="K607" s="50"/>
      <c r="L607" s="50"/>
      <c r="M607" s="50">
        <f t="shared" si="107"/>
        <v>10.9</v>
      </c>
      <c r="N607" s="51">
        <f t="shared" si="108"/>
        <v>10.9</v>
      </c>
      <c r="O607" s="52"/>
      <c r="P607" s="52"/>
      <c r="Q607" s="51">
        <f t="shared" si="104"/>
        <v>10.9</v>
      </c>
      <c r="R607" s="51">
        <f t="shared" si="105"/>
        <v>10.9</v>
      </c>
      <c r="S607" s="52"/>
      <c r="T607" s="52"/>
      <c r="U607" s="53">
        <f t="shared" si="103"/>
        <v>10.9</v>
      </c>
      <c r="V607" s="53">
        <f t="shared" si="103"/>
        <v>10.9</v>
      </c>
      <c r="W607" s="53"/>
      <c r="X607" s="53"/>
      <c r="Y607" s="53">
        <f t="shared" si="114"/>
        <v>10.9</v>
      </c>
      <c r="Z607" s="53">
        <f t="shared" si="115"/>
        <v>10.9</v>
      </c>
    </row>
    <row r="608" spans="1:26" ht="22.5" x14ac:dyDescent="0.2">
      <c r="A608" s="43" t="s">
        <v>36</v>
      </c>
      <c r="B608" s="44">
        <v>298</v>
      </c>
      <c r="C608" s="45">
        <v>1006</v>
      </c>
      <c r="D608" s="46" t="s">
        <v>30</v>
      </c>
      <c r="E608" s="47" t="s">
        <v>3</v>
      </c>
      <c r="F608" s="46" t="s">
        <v>2</v>
      </c>
      <c r="G608" s="48" t="s">
        <v>42</v>
      </c>
      <c r="H608" s="49">
        <v>320</v>
      </c>
      <c r="I608" s="50">
        <v>10.9</v>
      </c>
      <c r="J608" s="50">
        <v>10.9</v>
      </c>
      <c r="K608" s="50"/>
      <c r="L608" s="50"/>
      <c r="M608" s="50">
        <f t="shared" si="107"/>
        <v>10.9</v>
      </c>
      <c r="N608" s="51">
        <f t="shared" si="108"/>
        <v>10.9</v>
      </c>
      <c r="O608" s="52"/>
      <c r="P608" s="52"/>
      <c r="Q608" s="51">
        <f t="shared" si="104"/>
        <v>10.9</v>
      </c>
      <c r="R608" s="51">
        <f t="shared" si="105"/>
        <v>10.9</v>
      </c>
      <c r="S608" s="52"/>
      <c r="T608" s="52"/>
      <c r="U608" s="53">
        <f t="shared" si="103"/>
        <v>10.9</v>
      </c>
      <c r="V608" s="53">
        <f t="shared" si="103"/>
        <v>10.9</v>
      </c>
      <c r="W608" s="53"/>
      <c r="X608" s="53"/>
      <c r="Y608" s="53">
        <f t="shared" si="114"/>
        <v>10.9</v>
      </c>
      <c r="Z608" s="53">
        <f t="shared" si="115"/>
        <v>10.9</v>
      </c>
    </row>
    <row r="609" spans="1:26" ht="66" customHeight="1" x14ac:dyDescent="0.2">
      <c r="A609" s="43" t="s">
        <v>41</v>
      </c>
      <c r="B609" s="44">
        <v>298</v>
      </c>
      <c r="C609" s="45">
        <v>1006</v>
      </c>
      <c r="D609" s="46" t="s">
        <v>30</v>
      </c>
      <c r="E609" s="47" t="s">
        <v>3</v>
      </c>
      <c r="F609" s="46" t="s">
        <v>2</v>
      </c>
      <c r="G609" s="48" t="s">
        <v>40</v>
      </c>
      <c r="H609" s="49" t="s">
        <v>7</v>
      </c>
      <c r="I609" s="50">
        <f>I610</f>
        <v>100</v>
      </c>
      <c r="J609" s="50">
        <f>J610</f>
        <v>0</v>
      </c>
      <c r="K609" s="50"/>
      <c r="L609" s="50"/>
      <c r="M609" s="50">
        <f t="shared" si="107"/>
        <v>100</v>
      </c>
      <c r="N609" s="51">
        <f t="shared" si="108"/>
        <v>0</v>
      </c>
      <c r="O609" s="52"/>
      <c r="P609" s="52"/>
      <c r="Q609" s="51">
        <f t="shared" si="104"/>
        <v>100</v>
      </c>
      <c r="R609" s="51">
        <f t="shared" si="105"/>
        <v>0</v>
      </c>
      <c r="S609" s="52"/>
      <c r="T609" s="52"/>
      <c r="U609" s="53">
        <f t="shared" si="103"/>
        <v>100</v>
      </c>
      <c r="V609" s="53">
        <f t="shared" si="103"/>
        <v>0</v>
      </c>
      <c r="W609" s="53"/>
      <c r="X609" s="53"/>
      <c r="Y609" s="53">
        <f t="shared" si="114"/>
        <v>100</v>
      </c>
      <c r="Z609" s="53">
        <f t="shared" si="115"/>
        <v>0</v>
      </c>
    </row>
    <row r="610" spans="1:26" x14ac:dyDescent="0.2">
      <c r="A610" s="43" t="s">
        <v>38</v>
      </c>
      <c r="B610" s="44">
        <v>298</v>
      </c>
      <c r="C610" s="45">
        <v>1006</v>
      </c>
      <c r="D610" s="46" t="s">
        <v>30</v>
      </c>
      <c r="E610" s="47" t="s">
        <v>3</v>
      </c>
      <c r="F610" s="46" t="s">
        <v>2</v>
      </c>
      <c r="G610" s="48" t="s">
        <v>40</v>
      </c>
      <c r="H610" s="49">
        <v>300</v>
      </c>
      <c r="I610" s="50">
        <f>I611</f>
        <v>100</v>
      </c>
      <c r="J610" s="50">
        <f>J611</f>
        <v>0</v>
      </c>
      <c r="K610" s="50"/>
      <c r="L610" s="50"/>
      <c r="M610" s="50">
        <f t="shared" si="107"/>
        <v>100</v>
      </c>
      <c r="N610" s="51">
        <f t="shared" si="108"/>
        <v>0</v>
      </c>
      <c r="O610" s="52"/>
      <c r="P610" s="52"/>
      <c r="Q610" s="51">
        <f t="shared" si="104"/>
        <v>100</v>
      </c>
      <c r="R610" s="51">
        <f t="shared" si="105"/>
        <v>0</v>
      </c>
      <c r="S610" s="52"/>
      <c r="T610" s="52"/>
      <c r="U610" s="53">
        <f t="shared" si="103"/>
        <v>100</v>
      </c>
      <c r="V610" s="53">
        <f t="shared" si="103"/>
        <v>0</v>
      </c>
      <c r="W610" s="53"/>
      <c r="X610" s="53"/>
      <c r="Y610" s="53">
        <f t="shared" si="114"/>
        <v>100</v>
      </c>
      <c r="Z610" s="53">
        <f t="shared" si="115"/>
        <v>0</v>
      </c>
    </row>
    <row r="611" spans="1:26" x14ac:dyDescent="0.2">
      <c r="A611" s="43" t="s">
        <v>37</v>
      </c>
      <c r="B611" s="44">
        <v>298</v>
      </c>
      <c r="C611" s="45">
        <v>1006</v>
      </c>
      <c r="D611" s="46" t="s">
        <v>30</v>
      </c>
      <c r="E611" s="47" t="s">
        <v>3</v>
      </c>
      <c r="F611" s="46" t="s">
        <v>2</v>
      </c>
      <c r="G611" s="48" t="s">
        <v>40</v>
      </c>
      <c r="H611" s="49">
        <v>310</v>
      </c>
      <c r="I611" s="50">
        <v>100</v>
      </c>
      <c r="J611" s="50"/>
      <c r="K611" s="50"/>
      <c r="L611" s="50"/>
      <c r="M611" s="50">
        <f t="shared" si="107"/>
        <v>100</v>
      </c>
      <c r="N611" s="51">
        <f t="shared" si="108"/>
        <v>0</v>
      </c>
      <c r="O611" s="52"/>
      <c r="P611" s="52"/>
      <c r="Q611" s="51">
        <f t="shared" si="104"/>
        <v>100</v>
      </c>
      <c r="R611" s="51">
        <f t="shared" si="105"/>
        <v>0</v>
      </c>
      <c r="S611" s="52"/>
      <c r="T611" s="52"/>
      <c r="U611" s="53">
        <f t="shared" si="103"/>
        <v>100</v>
      </c>
      <c r="V611" s="53">
        <f t="shared" si="103"/>
        <v>0</v>
      </c>
      <c r="W611" s="53"/>
      <c r="X611" s="53"/>
      <c r="Y611" s="53">
        <f t="shared" si="114"/>
        <v>100</v>
      </c>
      <c r="Z611" s="53">
        <f t="shared" si="115"/>
        <v>0</v>
      </c>
    </row>
    <row r="612" spans="1:26" ht="64.5" customHeight="1" x14ac:dyDescent="0.2">
      <c r="A612" s="43" t="s">
        <v>39</v>
      </c>
      <c r="B612" s="44">
        <v>298</v>
      </c>
      <c r="C612" s="45">
        <v>1006</v>
      </c>
      <c r="D612" s="46" t="s">
        <v>30</v>
      </c>
      <c r="E612" s="47" t="s">
        <v>3</v>
      </c>
      <c r="F612" s="46" t="s">
        <v>2</v>
      </c>
      <c r="G612" s="48" t="s">
        <v>35</v>
      </c>
      <c r="H612" s="49" t="s">
        <v>7</v>
      </c>
      <c r="I612" s="50">
        <f>I613</f>
        <v>65</v>
      </c>
      <c r="J612" s="50">
        <f>J613</f>
        <v>65</v>
      </c>
      <c r="K612" s="50"/>
      <c r="L612" s="50"/>
      <c r="M612" s="50">
        <f t="shared" si="107"/>
        <v>65</v>
      </c>
      <c r="N612" s="51">
        <f t="shared" si="108"/>
        <v>65</v>
      </c>
      <c r="O612" s="52"/>
      <c r="P612" s="52"/>
      <c r="Q612" s="51">
        <f t="shared" si="104"/>
        <v>65</v>
      </c>
      <c r="R612" s="51">
        <f t="shared" si="105"/>
        <v>65</v>
      </c>
      <c r="S612" s="52"/>
      <c r="T612" s="52"/>
      <c r="U612" s="53">
        <f t="shared" si="103"/>
        <v>65</v>
      </c>
      <c r="V612" s="53">
        <f t="shared" si="103"/>
        <v>65</v>
      </c>
      <c r="W612" s="53"/>
      <c r="X612" s="53"/>
      <c r="Y612" s="53">
        <f t="shared" si="114"/>
        <v>65</v>
      </c>
      <c r="Z612" s="53">
        <f t="shared" si="115"/>
        <v>65</v>
      </c>
    </row>
    <row r="613" spans="1:26" x14ac:dyDescent="0.2">
      <c r="A613" s="43" t="s">
        <v>38</v>
      </c>
      <c r="B613" s="44">
        <v>298</v>
      </c>
      <c r="C613" s="45">
        <v>1006</v>
      </c>
      <c r="D613" s="46" t="s">
        <v>30</v>
      </c>
      <c r="E613" s="47" t="s">
        <v>3</v>
      </c>
      <c r="F613" s="46" t="s">
        <v>2</v>
      </c>
      <c r="G613" s="48" t="s">
        <v>35</v>
      </c>
      <c r="H613" s="49">
        <v>300</v>
      </c>
      <c r="I613" s="50">
        <f>I614</f>
        <v>65</v>
      </c>
      <c r="J613" s="50">
        <f>J614</f>
        <v>65</v>
      </c>
      <c r="K613" s="50"/>
      <c r="L613" s="50"/>
      <c r="M613" s="50">
        <f t="shared" si="107"/>
        <v>65</v>
      </c>
      <c r="N613" s="51">
        <f t="shared" si="108"/>
        <v>65</v>
      </c>
      <c r="O613" s="52"/>
      <c r="P613" s="52"/>
      <c r="Q613" s="51">
        <f t="shared" si="104"/>
        <v>65</v>
      </c>
      <c r="R613" s="51">
        <f t="shared" si="105"/>
        <v>65</v>
      </c>
      <c r="S613" s="52"/>
      <c r="T613" s="52"/>
      <c r="U613" s="53">
        <f t="shared" si="103"/>
        <v>65</v>
      </c>
      <c r="V613" s="53">
        <f t="shared" si="103"/>
        <v>65</v>
      </c>
      <c r="W613" s="53"/>
      <c r="X613" s="53"/>
      <c r="Y613" s="53">
        <f t="shared" si="114"/>
        <v>65</v>
      </c>
      <c r="Z613" s="53">
        <f t="shared" si="115"/>
        <v>65</v>
      </c>
    </row>
    <row r="614" spans="1:26" x14ac:dyDescent="0.2">
      <c r="A614" s="43" t="s">
        <v>37</v>
      </c>
      <c r="B614" s="44">
        <v>298</v>
      </c>
      <c r="C614" s="45">
        <v>1006</v>
      </c>
      <c r="D614" s="46" t="s">
        <v>30</v>
      </c>
      <c r="E614" s="47" t="s">
        <v>3</v>
      </c>
      <c r="F614" s="46" t="s">
        <v>2</v>
      </c>
      <c r="G614" s="48" t="s">
        <v>35</v>
      </c>
      <c r="H614" s="49">
        <v>310</v>
      </c>
      <c r="I614" s="50">
        <v>65</v>
      </c>
      <c r="J614" s="50">
        <v>65</v>
      </c>
      <c r="K614" s="50"/>
      <c r="L614" s="50"/>
      <c r="M614" s="50">
        <f t="shared" si="107"/>
        <v>65</v>
      </c>
      <c r="N614" s="51">
        <f t="shared" si="108"/>
        <v>65</v>
      </c>
      <c r="O614" s="52"/>
      <c r="P614" s="52"/>
      <c r="Q614" s="51">
        <f t="shared" si="104"/>
        <v>65</v>
      </c>
      <c r="R614" s="51">
        <f t="shared" si="105"/>
        <v>65</v>
      </c>
      <c r="S614" s="52"/>
      <c r="T614" s="52"/>
      <c r="U614" s="53">
        <f t="shared" si="103"/>
        <v>65</v>
      </c>
      <c r="V614" s="53">
        <f t="shared" si="103"/>
        <v>65</v>
      </c>
      <c r="W614" s="53"/>
      <c r="X614" s="53"/>
      <c r="Y614" s="53">
        <f t="shared" si="114"/>
        <v>65</v>
      </c>
      <c r="Z614" s="53">
        <f t="shared" si="115"/>
        <v>65</v>
      </c>
    </row>
    <row r="615" spans="1:26" ht="22.5" x14ac:dyDescent="0.2">
      <c r="A615" s="54" t="s">
        <v>279</v>
      </c>
      <c r="B615" s="55">
        <v>298</v>
      </c>
      <c r="C615" s="45">
        <v>1006</v>
      </c>
      <c r="D615" s="56">
        <v>6</v>
      </c>
      <c r="E615" s="57">
        <v>0</v>
      </c>
      <c r="F615" s="56">
        <v>0</v>
      </c>
      <c r="G615" s="58">
        <v>78730</v>
      </c>
      <c r="H615" s="49"/>
      <c r="I615" s="50">
        <f>I616</f>
        <v>91.3</v>
      </c>
      <c r="J615" s="50">
        <f>J616</f>
        <v>91.3</v>
      </c>
      <c r="K615" s="50"/>
      <c r="L615" s="50"/>
      <c r="M615" s="50">
        <f t="shared" si="107"/>
        <v>91.3</v>
      </c>
      <c r="N615" s="51">
        <f t="shared" si="108"/>
        <v>91.3</v>
      </c>
      <c r="O615" s="52"/>
      <c r="P615" s="52"/>
      <c r="Q615" s="51">
        <f t="shared" si="104"/>
        <v>91.3</v>
      </c>
      <c r="R615" s="51">
        <f t="shared" si="105"/>
        <v>91.3</v>
      </c>
      <c r="S615" s="52"/>
      <c r="T615" s="52"/>
      <c r="U615" s="53">
        <f t="shared" ref="U615:V662" si="116">Q615+S615</f>
        <v>91.3</v>
      </c>
      <c r="V615" s="53">
        <f t="shared" si="116"/>
        <v>91.3</v>
      </c>
      <c r="W615" s="53"/>
      <c r="X615" s="53"/>
      <c r="Y615" s="53">
        <f t="shared" si="114"/>
        <v>91.3</v>
      </c>
      <c r="Z615" s="53">
        <f t="shared" si="115"/>
        <v>91.3</v>
      </c>
    </row>
    <row r="616" spans="1:26" x14ac:dyDescent="0.2">
      <c r="A616" s="54" t="s">
        <v>38</v>
      </c>
      <c r="B616" s="55">
        <v>298</v>
      </c>
      <c r="C616" s="45">
        <v>1006</v>
      </c>
      <c r="D616" s="56" t="s">
        <v>30</v>
      </c>
      <c r="E616" s="57" t="s">
        <v>3</v>
      </c>
      <c r="F616" s="56" t="s">
        <v>2</v>
      </c>
      <c r="G616" s="58">
        <v>78730</v>
      </c>
      <c r="H616" s="49">
        <v>300</v>
      </c>
      <c r="I616" s="50">
        <f>I617</f>
        <v>91.3</v>
      </c>
      <c r="J616" s="50">
        <f>J617</f>
        <v>91.3</v>
      </c>
      <c r="K616" s="50"/>
      <c r="L616" s="50"/>
      <c r="M616" s="50">
        <f t="shared" si="107"/>
        <v>91.3</v>
      </c>
      <c r="N616" s="51">
        <f t="shared" si="108"/>
        <v>91.3</v>
      </c>
      <c r="O616" s="52"/>
      <c r="P616" s="52"/>
      <c r="Q616" s="51">
        <f t="shared" si="104"/>
        <v>91.3</v>
      </c>
      <c r="R616" s="51">
        <f t="shared" si="105"/>
        <v>91.3</v>
      </c>
      <c r="S616" s="52"/>
      <c r="T616" s="52"/>
      <c r="U616" s="53">
        <f t="shared" si="116"/>
        <v>91.3</v>
      </c>
      <c r="V616" s="53">
        <f t="shared" si="116"/>
        <v>91.3</v>
      </c>
      <c r="W616" s="53"/>
      <c r="X616" s="53"/>
      <c r="Y616" s="53">
        <f t="shared" si="114"/>
        <v>91.3</v>
      </c>
      <c r="Z616" s="53">
        <f t="shared" si="115"/>
        <v>91.3</v>
      </c>
    </row>
    <row r="617" spans="1:26" ht="22.5" x14ac:dyDescent="0.2">
      <c r="A617" s="54" t="s">
        <v>36</v>
      </c>
      <c r="B617" s="55">
        <v>298</v>
      </c>
      <c r="C617" s="45">
        <v>1006</v>
      </c>
      <c r="D617" s="56" t="s">
        <v>30</v>
      </c>
      <c r="E617" s="57" t="s">
        <v>3</v>
      </c>
      <c r="F617" s="56" t="s">
        <v>2</v>
      </c>
      <c r="G617" s="58">
        <v>78730</v>
      </c>
      <c r="H617" s="49">
        <v>320</v>
      </c>
      <c r="I617" s="50">
        <v>91.3</v>
      </c>
      <c r="J617" s="50">
        <v>91.3</v>
      </c>
      <c r="K617" s="50"/>
      <c r="L617" s="50"/>
      <c r="M617" s="50">
        <f t="shared" si="107"/>
        <v>91.3</v>
      </c>
      <c r="N617" s="51">
        <f t="shared" si="108"/>
        <v>91.3</v>
      </c>
      <c r="O617" s="52"/>
      <c r="P617" s="52"/>
      <c r="Q617" s="51">
        <f t="shared" si="104"/>
        <v>91.3</v>
      </c>
      <c r="R617" s="51">
        <f t="shared" si="105"/>
        <v>91.3</v>
      </c>
      <c r="S617" s="52"/>
      <c r="T617" s="52"/>
      <c r="U617" s="53">
        <f t="shared" si="116"/>
        <v>91.3</v>
      </c>
      <c r="V617" s="53">
        <f t="shared" si="116"/>
        <v>91.3</v>
      </c>
      <c r="W617" s="53"/>
      <c r="X617" s="53"/>
      <c r="Y617" s="53">
        <f t="shared" si="114"/>
        <v>91.3</v>
      </c>
      <c r="Z617" s="53">
        <f t="shared" si="115"/>
        <v>91.3</v>
      </c>
    </row>
    <row r="618" spans="1:26" ht="45" x14ac:dyDescent="0.2">
      <c r="A618" s="43" t="s">
        <v>300</v>
      </c>
      <c r="B618" s="44">
        <v>298</v>
      </c>
      <c r="C618" s="45">
        <v>1006</v>
      </c>
      <c r="D618" s="46" t="s">
        <v>34</v>
      </c>
      <c r="E618" s="47" t="s">
        <v>3</v>
      </c>
      <c r="F618" s="46" t="s">
        <v>2</v>
      </c>
      <c r="G618" s="48" t="s">
        <v>9</v>
      </c>
      <c r="H618" s="49" t="s">
        <v>7</v>
      </c>
      <c r="I618" s="50">
        <f>I619</f>
        <v>5837</v>
      </c>
      <c r="J618" s="50">
        <f>J619</f>
        <v>6037.3</v>
      </c>
      <c r="K618" s="50"/>
      <c r="L618" s="50"/>
      <c r="M618" s="50">
        <f t="shared" si="107"/>
        <v>5837</v>
      </c>
      <c r="N618" s="51">
        <f t="shared" si="108"/>
        <v>6037.3</v>
      </c>
      <c r="O618" s="52"/>
      <c r="P618" s="52"/>
      <c r="Q618" s="51">
        <f t="shared" si="104"/>
        <v>5837</v>
      </c>
      <c r="R618" s="51">
        <f t="shared" si="105"/>
        <v>6037.3</v>
      </c>
      <c r="S618" s="52"/>
      <c r="T618" s="52"/>
      <c r="U618" s="53">
        <f t="shared" si="116"/>
        <v>5837</v>
      </c>
      <c r="V618" s="53">
        <f t="shared" si="116"/>
        <v>6037.3</v>
      </c>
      <c r="W618" s="53"/>
      <c r="X618" s="53"/>
      <c r="Y618" s="53">
        <f t="shared" si="114"/>
        <v>5837</v>
      </c>
      <c r="Z618" s="53">
        <f t="shared" si="115"/>
        <v>6037.3</v>
      </c>
    </row>
    <row r="619" spans="1:26" ht="56.25" x14ac:dyDescent="0.2">
      <c r="A619" s="54" t="s">
        <v>280</v>
      </c>
      <c r="B619" s="44">
        <v>298</v>
      </c>
      <c r="C619" s="45">
        <v>1006</v>
      </c>
      <c r="D619" s="46" t="s">
        <v>34</v>
      </c>
      <c r="E619" s="47" t="s">
        <v>3</v>
      </c>
      <c r="F619" s="46" t="s">
        <v>2</v>
      </c>
      <c r="G619" s="48">
        <v>78792</v>
      </c>
      <c r="H619" s="49" t="s">
        <v>7</v>
      </c>
      <c r="I619" s="50">
        <f>I620+I622</f>
        <v>5837</v>
      </c>
      <c r="J619" s="50">
        <f>J620+J622</f>
        <v>6037.3</v>
      </c>
      <c r="K619" s="50"/>
      <c r="L619" s="50"/>
      <c r="M619" s="50">
        <f t="shared" si="107"/>
        <v>5837</v>
      </c>
      <c r="N619" s="51">
        <f t="shared" si="108"/>
        <v>6037.3</v>
      </c>
      <c r="O619" s="52"/>
      <c r="P619" s="52"/>
      <c r="Q619" s="51">
        <f t="shared" si="104"/>
        <v>5837</v>
      </c>
      <c r="R619" s="51">
        <f t="shared" si="105"/>
        <v>6037.3</v>
      </c>
      <c r="S619" s="52"/>
      <c r="T619" s="52"/>
      <c r="U619" s="53">
        <f t="shared" si="116"/>
        <v>5837</v>
      </c>
      <c r="V619" s="53">
        <f t="shared" si="116"/>
        <v>6037.3</v>
      </c>
      <c r="W619" s="53"/>
      <c r="X619" s="53"/>
      <c r="Y619" s="53">
        <f t="shared" si="114"/>
        <v>5837</v>
      </c>
      <c r="Z619" s="53">
        <f t="shared" si="115"/>
        <v>6037.3</v>
      </c>
    </row>
    <row r="620" spans="1:26" ht="45" x14ac:dyDescent="0.2">
      <c r="A620" s="43" t="s">
        <v>6</v>
      </c>
      <c r="B620" s="44">
        <v>298</v>
      </c>
      <c r="C620" s="45">
        <v>1006</v>
      </c>
      <c r="D620" s="46" t="s">
        <v>34</v>
      </c>
      <c r="E620" s="47" t="s">
        <v>3</v>
      </c>
      <c r="F620" s="46" t="s">
        <v>2</v>
      </c>
      <c r="G620" s="48">
        <v>78792</v>
      </c>
      <c r="H620" s="49">
        <v>100</v>
      </c>
      <c r="I620" s="50">
        <f>I621</f>
        <v>5053.8</v>
      </c>
      <c r="J620" s="50">
        <f>J621</f>
        <v>5053.8</v>
      </c>
      <c r="K620" s="50"/>
      <c r="L620" s="50"/>
      <c r="M620" s="50">
        <f t="shared" si="107"/>
        <v>5053.8</v>
      </c>
      <c r="N620" s="51">
        <f t="shared" si="108"/>
        <v>5053.8</v>
      </c>
      <c r="O620" s="52"/>
      <c r="P620" s="52"/>
      <c r="Q620" s="51">
        <f t="shared" ref="Q620:R662" si="117">M620+O620</f>
        <v>5053.8</v>
      </c>
      <c r="R620" s="51">
        <f t="shared" ref="R620:R661" si="118">N620+P620</f>
        <v>5053.8</v>
      </c>
      <c r="S620" s="52"/>
      <c r="T620" s="52"/>
      <c r="U620" s="53">
        <f t="shared" si="116"/>
        <v>5053.8</v>
      </c>
      <c r="V620" s="53">
        <f t="shared" si="116"/>
        <v>5053.8</v>
      </c>
      <c r="W620" s="53"/>
      <c r="X620" s="53"/>
      <c r="Y620" s="53">
        <f t="shared" si="114"/>
        <v>5053.8</v>
      </c>
      <c r="Z620" s="53">
        <f t="shared" si="115"/>
        <v>5053.8</v>
      </c>
    </row>
    <row r="621" spans="1:26" ht="22.5" x14ac:dyDescent="0.2">
      <c r="A621" s="43" t="s">
        <v>5</v>
      </c>
      <c r="B621" s="44">
        <v>298</v>
      </c>
      <c r="C621" s="45">
        <v>1006</v>
      </c>
      <c r="D621" s="46" t="s">
        <v>34</v>
      </c>
      <c r="E621" s="47" t="s">
        <v>3</v>
      </c>
      <c r="F621" s="46" t="s">
        <v>2</v>
      </c>
      <c r="G621" s="48">
        <v>78792</v>
      </c>
      <c r="H621" s="49">
        <v>120</v>
      </c>
      <c r="I621" s="50">
        <f>3615.3+346.7+1091.8</f>
        <v>5053.8</v>
      </c>
      <c r="J621" s="50">
        <f>3615.3+346.7+1091.8</f>
        <v>5053.8</v>
      </c>
      <c r="K621" s="50"/>
      <c r="L621" s="50"/>
      <c r="M621" s="50">
        <f t="shared" si="107"/>
        <v>5053.8</v>
      </c>
      <c r="N621" s="51">
        <f t="shared" si="108"/>
        <v>5053.8</v>
      </c>
      <c r="O621" s="52"/>
      <c r="P621" s="52"/>
      <c r="Q621" s="51">
        <f t="shared" si="117"/>
        <v>5053.8</v>
      </c>
      <c r="R621" s="51">
        <f t="shared" si="118"/>
        <v>5053.8</v>
      </c>
      <c r="S621" s="52"/>
      <c r="T621" s="52"/>
      <c r="U621" s="53">
        <f t="shared" si="116"/>
        <v>5053.8</v>
      </c>
      <c r="V621" s="53">
        <f t="shared" si="116"/>
        <v>5053.8</v>
      </c>
      <c r="W621" s="53"/>
      <c r="X621" s="53"/>
      <c r="Y621" s="53">
        <f t="shared" si="114"/>
        <v>5053.8</v>
      </c>
      <c r="Z621" s="53">
        <f t="shared" si="115"/>
        <v>5053.8</v>
      </c>
    </row>
    <row r="622" spans="1:26" ht="22.5" x14ac:dyDescent="0.2">
      <c r="A622" s="43" t="s">
        <v>14</v>
      </c>
      <c r="B622" s="44">
        <v>298</v>
      </c>
      <c r="C622" s="45">
        <v>1006</v>
      </c>
      <c r="D622" s="46" t="s">
        <v>34</v>
      </c>
      <c r="E622" s="47" t="s">
        <v>3</v>
      </c>
      <c r="F622" s="46" t="s">
        <v>2</v>
      </c>
      <c r="G622" s="48">
        <v>78792</v>
      </c>
      <c r="H622" s="49">
        <v>200</v>
      </c>
      <c r="I622" s="50">
        <f>I623</f>
        <v>783.2</v>
      </c>
      <c r="J622" s="50">
        <f>J623</f>
        <v>983.5</v>
      </c>
      <c r="K622" s="50"/>
      <c r="L622" s="50"/>
      <c r="M622" s="50">
        <f t="shared" si="107"/>
        <v>783.2</v>
      </c>
      <c r="N622" s="51">
        <f t="shared" si="108"/>
        <v>983.5</v>
      </c>
      <c r="O622" s="52"/>
      <c r="P622" s="52"/>
      <c r="Q622" s="51">
        <f t="shared" si="117"/>
        <v>783.2</v>
      </c>
      <c r="R622" s="51">
        <f t="shared" si="118"/>
        <v>983.5</v>
      </c>
      <c r="S622" s="52"/>
      <c r="T622" s="52"/>
      <c r="U622" s="53">
        <f t="shared" si="116"/>
        <v>783.2</v>
      </c>
      <c r="V622" s="53">
        <f t="shared" si="116"/>
        <v>983.5</v>
      </c>
      <c r="W622" s="53"/>
      <c r="X622" s="53"/>
      <c r="Y622" s="53">
        <f t="shared" si="114"/>
        <v>783.2</v>
      </c>
      <c r="Z622" s="53">
        <f t="shared" si="115"/>
        <v>983.5</v>
      </c>
    </row>
    <row r="623" spans="1:26" ht="22.5" x14ac:dyDescent="0.2">
      <c r="A623" s="43" t="s">
        <v>13</v>
      </c>
      <c r="B623" s="44">
        <v>298</v>
      </c>
      <c r="C623" s="45">
        <v>1006</v>
      </c>
      <c r="D623" s="46" t="s">
        <v>34</v>
      </c>
      <c r="E623" s="47" t="s">
        <v>3</v>
      </c>
      <c r="F623" s="46" t="s">
        <v>2</v>
      </c>
      <c r="G623" s="48">
        <v>78792</v>
      </c>
      <c r="H623" s="49">
        <v>240</v>
      </c>
      <c r="I623" s="50">
        <v>783.2</v>
      </c>
      <c r="J623" s="50">
        <f>983.5</f>
        <v>983.5</v>
      </c>
      <c r="K623" s="50"/>
      <c r="L623" s="50"/>
      <c r="M623" s="50">
        <f t="shared" si="107"/>
        <v>783.2</v>
      </c>
      <c r="N623" s="51">
        <f t="shared" si="108"/>
        <v>983.5</v>
      </c>
      <c r="O623" s="52"/>
      <c r="P623" s="52"/>
      <c r="Q623" s="51">
        <f t="shared" si="117"/>
        <v>783.2</v>
      </c>
      <c r="R623" s="51">
        <f t="shared" si="118"/>
        <v>983.5</v>
      </c>
      <c r="S623" s="52"/>
      <c r="T623" s="52"/>
      <c r="U623" s="53">
        <f t="shared" si="116"/>
        <v>783.2</v>
      </c>
      <c r="V623" s="53">
        <f t="shared" si="116"/>
        <v>983.5</v>
      </c>
      <c r="W623" s="53"/>
      <c r="X623" s="53"/>
      <c r="Y623" s="53">
        <f t="shared" si="114"/>
        <v>783.2</v>
      </c>
      <c r="Z623" s="53">
        <f t="shared" si="115"/>
        <v>983.5</v>
      </c>
    </row>
    <row r="624" spans="1:26" x14ac:dyDescent="0.2">
      <c r="A624" s="43" t="s">
        <v>33</v>
      </c>
      <c r="B624" s="44">
        <v>298</v>
      </c>
      <c r="C624" s="45">
        <v>1100</v>
      </c>
      <c r="D624" s="46" t="s">
        <v>7</v>
      </c>
      <c r="E624" s="47" t="s">
        <v>7</v>
      </c>
      <c r="F624" s="46" t="s">
        <v>7</v>
      </c>
      <c r="G624" s="48" t="s">
        <v>7</v>
      </c>
      <c r="H624" s="49" t="s">
        <v>7</v>
      </c>
      <c r="I624" s="50">
        <f t="shared" ref="I624:J626" si="119">I625</f>
        <v>680</v>
      </c>
      <c r="J624" s="50">
        <f t="shared" si="119"/>
        <v>680</v>
      </c>
      <c r="K624" s="50"/>
      <c r="L624" s="50"/>
      <c r="M624" s="50">
        <f t="shared" si="107"/>
        <v>680</v>
      </c>
      <c r="N624" s="51">
        <f t="shared" si="108"/>
        <v>680</v>
      </c>
      <c r="O624" s="52"/>
      <c r="P624" s="52"/>
      <c r="Q624" s="51">
        <f t="shared" si="117"/>
        <v>680</v>
      </c>
      <c r="R624" s="51">
        <f t="shared" si="118"/>
        <v>680</v>
      </c>
      <c r="S624" s="52"/>
      <c r="T624" s="52"/>
      <c r="U624" s="53">
        <f t="shared" si="116"/>
        <v>680</v>
      </c>
      <c r="V624" s="53">
        <f t="shared" si="116"/>
        <v>680</v>
      </c>
      <c r="W624" s="53"/>
      <c r="X624" s="53"/>
      <c r="Y624" s="53">
        <f t="shared" si="114"/>
        <v>680</v>
      </c>
      <c r="Z624" s="53">
        <f t="shared" si="115"/>
        <v>680</v>
      </c>
    </row>
    <row r="625" spans="1:26" x14ac:dyDescent="0.2">
      <c r="A625" s="43" t="s">
        <v>32</v>
      </c>
      <c r="B625" s="44">
        <v>298</v>
      </c>
      <c r="C625" s="45">
        <v>1102</v>
      </c>
      <c r="D625" s="46" t="s">
        <v>7</v>
      </c>
      <c r="E625" s="47" t="s">
        <v>7</v>
      </c>
      <c r="F625" s="46" t="s">
        <v>7</v>
      </c>
      <c r="G625" s="48" t="s">
        <v>7</v>
      </c>
      <c r="H625" s="49" t="s">
        <v>7</v>
      </c>
      <c r="I625" s="50">
        <f t="shared" si="119"/>
        <v>680</v>
      </c>
      <c r="J625" s="50">
        <f t="shared" si="119"/>
        <v>680</v>
      </c>
      <c r="K625" s="50"/>
      <c r="L625" s="50"/>
      <c r="M625" s="50">
        <f t="shared" si="107"/>
        <v>680</v>
      </c>
      <c r="N625" s="51">
        <f t="shared" si="108"/>
        <v>680</v>
      </c>
      <c r="O625" s="52"/>
      <c r="P625" s="52"/>
      <c r="Q625" s="51">
        <f t="shared" si="117"/>
        <v>680</v>
      </c>
      <c r="R625" s="51">
        <f t="shared" si="118"/>
        <v>680</v>
      </c>
      <c r="S625" s="52"/>
      <c r="T625" s="52"/>
      <c r="U625" s="53">
        <f t="shared" si="116"/>
        <v>680</v>
      </c>
      <c r="V625" s="53">
        <f t="shared" si="116"/>
        <v>680</v>
      </c>
      <c r="W625" s="53"/>
      <c r="X625" s="53"/>
      <c r="Y625" s="53">
        <f t="shared" si="114"/>
        <v>680</v>
      </c>
      <c r="Z625" s="53">
        <f t="shared" si="115"/>
        <v>680</v>
      </c>
    </row>
    <row r="626" spans="1:26" ht="67.5" x14ac:dyDescent="0.2">
      <c r="A626" s="43" t="s">
        <v>299</v>
      </c>
      <c r="B626" s="44">
        <v>298</v>
      </c>
      <c r="C626" s="45">
        <v>1102</v>
      </c>
      <c r="D626" s="46" t="s">
        <v>30</v>
      </c>
      <c r="E626" s="47" t="s">
        <v>3</v>
      </c>
      <c r="F626" s="46" t="s">
        <v>2</v>
      </c>
      <c r="G626" s="48" t="s">
        <v>9</v>
      </c>
      <c r="H626" s="49" t="s">
        <v>7</v>
      </c>
      <c r="I626" s="50">
        <f>I627</f>
        <v>680</v>
      </c>
      <c r="J626" s="50">
        <f t="shared" si="119"/>
        <v>680</v>
      </c>
      <c r="K626" s="50"/>
      <c r="L626" s="50"/>
      <c r="M626" s="50">
        <f t="shared" si="107"/>
        <v>680</v>
      </c>
      <c r="N626" s="51">
        <f t="shared" si="108"/>
        <v>680</v>
      </c>
      <c r="O626" s="52"/>
      <c r="P626" s="52"/>
      <c r="Q626" s="51">
        <f t="shared" si="117"/>
        <v>680</v>
      </c>
      <c r="R626" s="51">
        <f t="shared" si="118"/>
        <v>680</v>
      </c>
      <c r="S626" s="52"/>
      <c r="T626" s="52"/>
      <c r="U626" s="53">
        <f t="shared" si="116"/>
        <v>680</v>
      </c>
      <c r="V626" s="53">
        <f t="shared" si="116"/>
        <v>680</v>
      </c>
      <c r="W626" s="53"/>
      <c r="X626" s="53"/>
      <c r="Y626" s="53">
        <f t="shared" si="114"/>
        <v>680</v>
      </c>
      <c r="Z626" s="53">
        <f t="shared" si="115"/>
        <v>680</v>
      </c>
    </row>
    <row r="627" spans="1:26" x14ac:dyDescent="0.2">
      <c r="A627" s="43" t="s">
        <v>31</v>
      </c>
      <c r="B627" s="44">
        <v>298</v>
      </c>
      <c r="C627" s="45">
        <v>1102</v>
      </c>
      <c r="D627" s="46" t="s">
        <v>30</v>
      </c>
      <c r="E627" s="47" t="s">
        <v>3</v>
      </c>
      <c r="F627" s="46" t="s">
        <v>2</v>
      </c>
      <c r="G627" s="48" t="s">
        <v>29</v>
      </c>
      <c r="H627" s="49" t="s">
        <v>7</v>
      </c>
      <c r="I627" s="50">
        <f>I628+I630</f>
        <v>680</v>
      </c>
      <c r="J627" s="50">
        <f>J628+J630</f>
        <v>680</v>
      </c>
      <c r="K627" s="50"/>
      <c r="L627" s="50"/>
      <c r="M627" s="50">
        <f t="shared" si="107"/>
        <v>680</v>
      </c>
      <c r="N627" s="51">
        <f t="shared" si="108"/>
        <v>680</v>
      </c>
      <c r="O627" s="52"/>
      <c r="P627" s="52"/>
      <c r="Q627" s="51">
        <f t="shared" si="117"/>
        <v>680</v>
      </c>
      <c r="R627" s="51">
        <f t="shared" si="118"/>
        <v>680</v>
      </c>
      <c r="S627" s="52"/>
      <c r="T627" s="52"/>
      <c r="U627" s="53">
        <f t="shared" si="116"/>
        <v>680</v>
      </c>
      <c r="V627" s="53">
        <f t="shared" si="116"/>
        <v>680</v>
      </c>
      <c r="W627" s="53"/>
      <c r="X627" s="53"/>
      <c r="Y627" s="53">
        <f t="shared" si="114"/>
        <v>680</v>
      </c>
      <c r="Z627" s="53">
        <f t="shared" si="115"/>
        <v>680</v>
      </c>
    </row>
    <row r="628" spans="1:26" ht="45" customHeight="1" x14ac:dyDescent="0.2">
      <c r="A628" s="43" t="s">
        <v>6</v>
      </c>
      <c r="B628" s="44">
        <v>298</v>
      </c>
      <c r="C628" s="45">
        <v>1102</v>
      </c>
      <c r="D628" s="46" t="s">
        <v>30</v>
      </c>
      <c r="E628" s="47" t="s">
        <v>3</v>
      </c>
      <c r="F628" s="46" t="s">
        <v>2</v>
      </c>
      <c r="G628" s="48" t="s">
        <v>29</v>
      </c>
      <c r="H628" s="49">
        <v>100</v>
      </c>
      <c r="I628" s="50">
        <f>I629</f>
        <v>435.7</v>
      </c>
      <c r="J628" s="50">
        <f>J629</f>
        <v>435.7</v>
      </c>
      <c r="K628" s="50"/>
      <c r="L628" s="50"/>
      <c r="M628" s="50">
        <f t="shared" si="107"/>
        <v>435.7</v>
      </c>
      <c r="N628" s="51">
        <f t="shared" si="108"/>
        <v>435.7</v>
      </c>
      <c r="O628" s="52"/>
      <c r="P628" s="52"/>
      <c r="Q628" s="51">
        <f t="shared" si="117"/>
        <v>435.7</v>
      </c>
      <c r="R628" s="51">
        <f t="shared" si="118"/>
        <v>435.7</v>
      </c>
      <c r="S628" s="52"/>
      <c r="T628" s="52"/>
      <c r="U628" s="53">
        <f t="shared" si="116"/>
        <v>435.7</v>
      </c>
      <c r="V628" s="53">
        <f t="shared" si="116"/>
        <v>435.7</v>
      </c>
      <c r="W628" s="53"/>
      <c r="X628" s="53"/>
      <c r="Y628" s="53">
        <f t="shared" si="114"/>
        <v>435.7</v>
      </c>
      <c r="Z628" s="53">
        <f t="shared" si="115"/>
        <v>435.7</v>
      </c>
    </row>
    <row r="629" spans="1:26" ht="22.5" x14ac:dyDescent="0.2">
      <c r="A629" s="43" t="s">
        <v>5</v>
      </c>
      <c r="B629" s="44">
        <v>298</v>
      </c>
      <c r="C629" s="45">
        <v>1102</v>
      </c>
      <c r="D629" s="46" t="s">
        <v>30</v>
      </c>
      <c r="E629" s="47" t="s">
        <v>3</v>
      </c>
      <c r="F629" s="46" t="s">
        <v>2</v>
      </c>
      <c r="G629" s="48" t="s">
        <v>29</v>
      </c>
      <c r="H629" s="49">
        <v>120</v>
      </c>
      <c r="I629" s="50">
        <v>435.7</v>
      </c>
      <c r="J629" s="50">
        <v>435.7</v>
      </c>
      <c r="K629" s="50"/>
      <c r="L629" s="50"/>
      <c r="M629" s="50">
        <f t="shared" si="107"/>
        <v>435.7</v>
      </c>
      <c r="N629" s="51">
        <f t="shared" si="108"/>
        <v>435.7</v>
      </c>
      <c r="O629" s="52"/>
      <c r="P629" s="52"/>
      <c r="Q629" s="51">
        <f t="shared" si="117"/>
        <v>435.7</v>
      </c>
      <c r="R629" s="51">
        <f t="shared" si="118"/>
        <v>435.7</v>
      </c>
      <c r="S629" s="52"/>
      <c r="T629" s="52"/>
      <c r="U629" s="53">
        <f t="shared" si="116"/>
        <v>435.7</v>
      </c>
      <c r="V629" s="53">
        <f t="shared" si="116"/>
        <v>435.7</v>
      </c>
      <c r="W629" s="53"/>
      <c r="X629" s="53"/>
      <c r="Y629" s="53">
        <f t="shared" si="114"/>
        <v>435.7</v>
      </c>
      <c r="Z629" s="53">
        <f t="shared" si="115"/>
        <v>435.7</v>
      </c>
    </row>
    <row r="630" spans="1:26" ht="22.5" x14ac:dyDescent="0.2">
      <c r="A630" s="43" t="s">
        <v>14</v>
      </c>
      <c r="B630" s="44">
        <v>298</v>
      </c>
      <c r="C630" s="45">
        <v>1102</v>
      </c>
      <c r="D630" s="46" t="s">
        <v>30</v>
      </c>
      <c r="E630" s="47" t="s">
        <v>3</v>
      </c>
      <c r="F630" s="46" t="s">
        <v>2</v>
      </c>
      <c r="G630" s="48" t="s">
        <v>29</v>
      </c>
      <c r="H630" s="49">
        <v>200</v>
      </c>
      <c r="I630" s="50">
        <f>I631</f>
        <v>244.3</v>
      </c>
      <c r="J630" s="50">
        <f>J631</f>
        <v>244.3</v>
      </c>
      <c r="K630" s="50"/>
      <c r="L630" s="50"/>
      <c r="M630" s="50">
        <f t="shared" si="107"/>
        <v>244.3</v>
      </c>
      <c r="N630" s="51">
        <f t="shared" si="108"/>
        <v>244.3</v>
      </c>
      <c r="O630" s="52"/>
      <c r="P630" s="52"/>
      <c r="Q630" s="51">
        <f t="shared" si="117"/>
        <v>244.3</v>
      </c>
      <c r="R630" s="51">
        <f t="shared" si="118"/>
        <v>244.3</v>
      </c>
      <c r="S630" s="52"/>
      <c r="T630" s="52"/>
      <c r="U630" s="53">
        <f t="shared" si="116"/>
        <v>244.3</v>
      </c>
      <c r="V630" s="53">
        <f t="shared" si="116"/>
        <v>244.3</v>
      </c>
      <c r="W630" s="53"/>
      <c r="X630" s="53"/>
      <c r="Y630" s="53">
        <f t="shared" si="114"/>
        <v>244.3</v>
      </c>
      <c r="Z630" s="53">
        <f t="shared" si="115"/>
        <v>244.3</v>
      </c>
    </row>
    <row r="631" spans="1:26" ht="22.5" x14ac:dyDescent="0.2">
      <c r="A631" s="43" t="s">
        <v>13</v>
      </c>
      <c r="B631" s="44">
        <v>298</v>
      </c>
      <c r="C631" s="45">
        <v>1102</v>
      </c>
      <c r="D631" s="46" t="s">
        <v>30</v>
      </c>
      <c r="E631" s="47" t="s">
        <v>3</v>
      </c>
      <c r="F631" s="46" t="s">
        <v>2</v>
      </c>
      <c r="G631" s="48" t="s">
        <v>29</v>
      </c>
      <c r="H631" s="49">
        <v>240</v>
      </c>
      <c r="I631" s="50">
        <v>244.3</v>
      </c>
      <c r="J631" s="50">
        <v>244.3</v>
      </c>
      <c r="K631" s="50"/>
      <c r="L631" s="50"/>
      <c r="M631" s="50">
        <f t="shared" si="107"/>
        <v>244.3</v>
      </c>
      <c r="N631" s="51">
        <f t="shared" si="108"/>
        <v>244.3</v>
      </c>
      <c r="O631" s="52"/>
      <c r="P631" s="52"/>
      <c r="Q631" s="51">
        <f t="shared" si="117"/>
        <v>244.3</v>
      </c>
      <c r="R631" s="51">
        <f t="shared" si="118"/>
        <v>244.3</v>
      </c>
      <c r="S631" s="52"/>
      <c r="T631" s="52"/>
      <c r="U631" s="53">
        <f t="shared" si="116"/>
        <v>244.3</v>
      </c>
      <c r="V631" s="53">
        <f t="shared" si="116"/>
        <v>244.3</v>
      </c>
      <c r="W631" s="53"/>
      <c r="X631" s="53"/>
      <c r="Y631" s="53">
        <f t="shared" si="114"/>
        <v>244.3</v>
      </c>
      <c r="Z631" s="53">
        <f t="shared" si="115"/>
        <v>244.3</v>
      </c>
    </row>
    <row r="632" spans="1:26" ht="22.5" x14ac:dyDescent="0.2">
      <c r="A632" s="62" t="s">
        <v>28</v>
      </c>
      <c r="B632" s="63">
        <v>302</v>
      </c>
      <c r="C632" s="64" t="s">
        <v>7</v>
      </c>
      <c r="D632" s="65" t="s">
        <v>7</v>
      </c>
      <c r="E632" s="66" t="s">
        <v>7</v>
      </c>
      <c r="F632" s="65" t="s">
        <v>7</v>
      </c>
      <c r="G632" s="67" t="s">
        <v>7</v>
      </c>
      <c r="H632" s="68" t="s">
        <v>7</v>
      </c>
      <c r="I632" s="69">
        <f>I633</f>
        <v>6309.2</v>
      </c>
      <c r="J632" s="69">
        <f>J633</f>
        <v>6309.2</v>
      </c>
      <c r="K632" s="69"/>
      <c r="L632" s="69"/>
      <c r="M632" s="69">
        <f t="shared" si="107"/>
        <v>6309.2</v>
      </c>
      <c r="N632" s="70">
        <f t="shared" si="108"/>
        <v>6309.2</v>
      </c>
      <c r="O632" s="52"/>
      <c r="P632" s="52"/>
      <c r="Q632" s="70">
        <f t="shared" si="117"/>
        <v>6309.2</v>
      </c>
      <c r="R632" s="70">
        <f t="shared" si="118"/>
        <v>6309.2</v>
      </c>
      <c r="S632" s="52"/>
      <c r="T632" s="52"/>
      <c r="U632" s="41">
        <f t="shared" si="116"/>
        <v>6309.2</v>
      </c>
      <c r="V632" s="41">
        <f t="shared" si="116"/>
        <v>6309.2</v>
      </c>
      <c r="W632" s="41"/>
      <c r="X632" s="41"/>
      <c r="Y632" s="41">
        <f t="shared" si="114"/>
        <v>6309.2</v>
      </c>
      <c r="Z632" s="41">
        <f t="shared" si="115"/>
        <v>6309.2</v>
      </c>
    </row>
    <row r="633" spans="1:26" x14ac:dyDescent="0.2">
      <c r="A633" s="43" t="s">
        <v>27</v>
      </c>
      <c r="B633" s="44">
        <v>302</v>
      </c>
      <c r="C633" s="45">
        <v>100</v>
      </c>
      <c r="D633" s="46" t="s">
        <v>7</v>
      </c>
      <c r="E633" s="47" t="s">
        <v>7</v>
      </c>
      <c r="F633" s="46" t="s">
        <v>7</v>
      </c>
      <c r="G633" s="48" t="s">
        <v>7</v>
      </c>
      <c r="H633" s="49" t="s">
        <v>7</v>
      </c>
      <c r="I633" s="50">
        <f>I634+I650</f>
        <v>6309.2</v>
      </c>
      <c r="J633" s="50">
        <f>J634+J650</f>
        <v>6309.2</v>
      </c>
      <c r="K633" s="50"/>
      <c r="L633" s="50"/>
      <c r="M633" s="50">
        <f t="shared" si="107"/>
        <v>6309.2</v>
      </c>
      <c r="N633" s="51">
        <f t="shared" si="108"/>
        <v>6309.2</v>
      </c>
      <c r="O633" s="52"/>
      <c r="P633" s="52"/>
      <c r="Q633" s="51">
        <f t="shared" si="117"/>
        <v>6309.2</v>
      </c>
      <c r="R633" s="51">
        <f t="shared" si="118"/>
        <v>6309.2</v>
      </c>
      <c r="S633" s="52"/>
      <c r="T633" s="52"/>
      <c r="U633" s="53">
        <f t="shared" si="116"/>
        <v>6309.2</v>
      </c>
      <c r="V633" s="53">
        <f t="shared" si="116"/>
        <v>6309.2</v>
      </c>
      <c r="W633" s="53"/>
      <c r="X633" s="53"/>
      <c r="Y633" s="53">
        <f t="shared" si="114"/>
        <v>6309.2</v>
      </c>
      <c r="Z633" s="53">
        <f t="shared" si="115"/>
        <v>6309.2</v>
      </c>
    </row>
    <row r="634" spans="1:26" ht="33.6" customHeight="1" x14ac:dyDescent="0.2">
      <c r="A634" s="43" t="s">
        <v>26</v>
      </c>
      <c r="B634" s="44">
        <v>302</v>
      </c>
      <c r="C634" s="45">
        <v>103</v>
      </c>
      <c r="D634" s="46" t="s">
        <v>7</v>
      </c>
      <c r="E634" s="47" t="s">
        <v>7</v>
      </c>
      <c r="F634" s="46" t="s">
        <v>7</v>
      </c>
      <c r="G634" s="48" t="s">
        <v>7</v>
      </c>
      <c r="H634" s="49" t="s">
        <v>7</v>
      </c>
      <c r="I634" s="50">
        <f>I635</f>
        <v>4402</v>
      </c>
      <c r="J634" s="50">
        <f>J635</f>
        <v>4402</v>
      </c>
      <c r="K634" s="50"/>
      <c r="L634" s="50"/>
      <c r="M634" s="50">
        <f t="shared" ref="M634:M662" si="120">I634+K634</f>
        <v>4402</v>
      </c>
      <c r="N634" s="51">
        <f t="shared" ref="N634:N662" si="121">J634+L634</f>
        <v>4402</v>
      </c>
      <c r="O634" s="52"/>
      <c r="P634" s="52"/>
      <c r="Q634" s="51">
        <f t="shared" si="117"/>
        <v>4402</v>
      </c>
      <c r="R634" s="51">
        <f t="shared" si="118"/>
        <v>4402</v>
      </c>
      <c r="S634" s="52"/>
      <c r="T634" s="52"/>
      <c r="U634" s="53">
        <f t="shared" si="116"/>
        <v>4402</v>
      </c>
      <c r="V634" s="53">
        <f t="shared" si="116"/>
        <v>4402</v>
      </c>
      <c r="W634" s="53"/>
      <c r="X634" s="53"/>
      <c r="Y634" s="53">
        <f t="shared" si="114"/>
        <v>4402</v>
      </c>
      <c r="Z634" s="53">
        <f t="shared" si="115"/>
        <v>4402</v>
      </c>
    </row>
    <row r="635" spans="1:26" ht="42" customHeight="1" x14ac:dyDescent="0.2">
      <c r="A635" s="43" t="s">
        <v>25</v>
      </c>
      <c r="B635" s="44">
        <v>302</v>
      </c>
      <c r="C635" s="45">
        <v>103</v>
      </c>
      <c r="D635" s="46" t="s">
        <v>19</v>
      </c>
      <c r="E635" s="47" t="s">
        <v>3</v>
      </c>
      <c r="F635" s="46" t="s">
        <v>2</v>
      </c>
      <c r="G635" s="48" t="s">
        <v>9</v>
      </c>
      <c r="H635" s="49" t="s">
        <v>7</v>
      </c>
      <c r="I635" s="50">
        <f>I636+I640+I646</f>
        <v>4402</v>
      </c>
      <c r="J635" s="50">
        <f>J636+J640+J646</f>
        <v>4402</v>
      </c>
      <c r="K635" s="50"/>
      <c r="L635" s="50"/>
      <c r="M635" s="50">
        <f t="shared" si="120"/>
        <v>4402</v>
      </c>
      <c r="N635" s="51">
        <f t="shared" si="121"/>
        <v>4402</v>
      </c>
      <c r="O635" s="52"/>
      <c r="P635" s="52"/>
      <c r="Q635" s="51">
        <f t="shared" si="117"/>
        <v>4402</v>
      </c>
      <c r="R635" s="51">
        <f t="shared" si="118"/>
        <v>4402</v>
      </c>
      <c r="S635" s="52"/>
      <c r="T635" s="52"/>
      <c r="U635" s="53">
        <f t="shared" si="116"/>
        <v>4402</v>
      </c>
      <c r="V635" s="53">
        <f t="shared" si="116"/>
        <v>4402</v>
      </c>
      <c r="W635" s="53"/>
      <c r="X635" s="53"/>
      <c r="Y635" s="53">
        <f t="shared" si="114"/>
        <v>4402</v>
      </c>
      <c r="Z635" s="53">
        <f t="shared" si="115"/>
        <v>4402</v>
      </c>
    </row>
    <row r="636" spans="1:26" ht="22.5" x14ac:dyDescent="0.2">
      <c r="A636" s="43" t="s">
        <v>24</v>
      </c>
      <c r="B636" s="44">
        <v>302</v>
      </c>
      <c r="C636" s="45">
        <v>103</v>
      </c>
      <c r="D636" s="46" t="s">
        <v>19</v>
      </c>
      <c r="E636" s="47" t="s">
        <v>23</v>
      </c>
      <c r="F636" s="46" t="s">
        <v>2</v>
      </c>
      <c r="G636" s="48" t="s">
        <v>9</v>
      </c>
      <c r="H636" s="49" t="s">
        <v>7</v>
      </c>
      <c r="I636" s="50">
        <f t="shared" ref="I636:J638" si="122">I637</f>
        <v>1967.2</v>
      </c>
      <c r="J636" s="50">
        <f t="shared" si="122"/>
        <v>1967.2</v>
      </c>
      <c r="K636" s="50"/>
      <c r="L636" s="50"/>
      <c r="M636" s="50">
        <f t="shared" si="120"/>
        <v>1967.2</v>
      </c>
      <c r="N636" s="51">
        <f t="shared" si="121"/>
        <v>1967.2</v>
      </c>
      <c r="O636" s="52"/>
      <c r="P636" s="52"/>
      <c r="Q636" s="51">
        <f t="shared" si="117"/>
        <v>1967.2</v>
      </c>
      <c r="R636" s="51">
        <f t="shared" si="118"/>
        <v>1967.2</v>
      </c>
      <c r="S636" s="52"/>
      <c r="T636" s="52"/>
      <c r="U636" s="53">
        <f t="shared" si="116"/>
        <v>1967.2</v>
      </c>
      <c r="V636" s="53">
        <f t="shared" si="116"/>
        <v>1967.2</v>
      </c>
      <c r="W636" s="53"/>
      <c r="X636" s="53"/>
      <c r="Y636" s="53">
        <f t="shared" si="114"/>
        <v>1967.2</v>
      </c>
      <c r="Z636" s="53">
        <f t="shared" si="115"/>
        <v>1967.2</v>
      </c>
    </row>
    <row r="637" spans="1:26" ht="22.5" x14ac:dyDescent="0.2">
      <c r="A637" s="43" t="s">
        <v>15</v>
      </c>
      <c r="B637" s="44">
        <v>302</v>
      </c>
      <c r="C637" s="45">
        <v>103</v>
      </c>
      <c r="D637" s="46" t="s">
        <v>19</v>
      </c>
      <c r="E637" s="47" t="s">
        <v>23</v>
      </c>
      <c r="F637" s="46" t="s">
        <v>2</v>
      </c>
      <c r="G637" s="48" t="s">
        <v>11</v>
      </c>
      <c r="H637" s="49" t="s">
        <v>7</v>
      </c>
      <c r="I637" s="50">
        <f t="shared" si="122"/>
        <v>1967.2</v>
      </c>
      <c r="J637" s="50">
        <f t="shared" si="122"/>
        <v>1967.2</v>
      </c>
      <c r="K637" s="50"/>
      <c r="L637" s="50"/>
      <c r="M637" s="50">
        <f t="shared" si="120"/>
        <v>1967.2</v>
      </c>
      <c r="N637" s="51">
        <f t="shared" si="121"/>
        <v>1967.2</v>
      </c>
      <c r="O637" s="52"/>
      <c r="P637" s="52"/>
      <c r="Q637" s="51">
        <f t="shared" si="117"/>
        <v>1967.2</v>
      </c>
      <c r="R637" s="51">
        <f t="shared" si="118"/>
        <v>1967.2</v>
      </c>
      <c r="S637" s="52"/>
      <c r="T637" s="52"/>
      <c r="U637" s="53">
        <f t="shared" si="116"/>
        <v>1967.2</v>
      </c>
      <c r="V637" s="53">
        <f t="shared" si="116"/>
        <v>1967.2</v>
      </c>
      <c r="W637" s="53"/>
      <c r="X637" s="53"/>
      <c r="Y637" s="53">
        <f t="shared" si="114"/>
        <v>1967.2</v>
      </c>
      <c r="Z637" s="53">
        <f t="shared" si="115"/>
        <v>1967.2</v>
      </c>
    </row>
    <row r="638" spans="1:26" ht="43.9" customHeight="1" x14ac:dyDescent="0.2">
      <c r="A638" s="43" t="s">
        <v>6</v>
      </c>
      <c r="B638" s="44">
        <v>302</v>
      </c>
      <c r="C638" s="45">
        <v>103</v>
      </c>
      <c r="D638" s="46" t="s">
        <v>19</v>
      </c>
      <c r="E638" s="47" t="s">
        <v>23</v>
      </c>
      <c r="F638" s="46" t="s">
        <v>2</v>
      </c>
      <c r="G638" s="48" t="s">
        <v>11</v>
      </c>
      <c r="H638" s="49">
        <v>100</v>
      </c>
      <c r="I638" s="50">
        <f t="shared" si="122"/>
        <v>1967.2</v>
      </c>
      <c r="J638" s="50">
        <f t="shared" si="122"/>
        <v>1967.2</v>
      </c>
      <c r="K638" s="50"/>
      <c r="L638" s="50"/>
      <c r="M638" s="50">
        <f t="shared" si="120"/>
        <v>1967.2</v>
      </c>
      <c r="N638" s="51">
        <f t="shared" si="121"/>
        <v>1967.2</v>
      </c>
      <c r="O638" s="52"/>
      <c r="P638" s="52"/>
      <c r="Q638" s="51">
        <f t="shared" si="117"/>
        <v>1967.2</v>
      </c>
      <c r="R638" s="51">
        <f t="shared" si="118"/>
        <v>1967.2</v>
      </c>
      <c r="S638" s="52"/>
      <c r="T638" s="52"/>
      <c r="U638" s="53">
        <f t="shared" si="116"/>
        <v>1967.2</v>
      </c>
      <c r="V638" s="53">
        <f t="shared" si="116"/>
        <v>1967.2</v>
      </c>
      <c r="W638" s="53"/>
      <c r="X638" s="53"/>
      <c r="Y638" s="53">
        <f t="shared" si="114"/>
        <v>1967.2</v>
      </c>
      <c r="Z638" s="53">
        <f t="shared" si="115"/>
        <v>1967.2</v>
      </c>
    </row>
    <row r="639" spans="1:26" ht="22.5" x14ac:dyDescent="0.2">
      <c r="A639" s="43" t="s">
        <v>5</v>
      </c>
      <c r="B639" s="44">
        <v>302</v>
      </c>
      <c r="C639" s="45">
        <v>103</v>
      </c>
      <c r="D639" s="46" t="s">
        <v>19</v>
      </c>
      <c r="E639" s="47" t="s">
        <v>23</v>
      </c>
      <c r="F639" s="46" t="s">
        <v>2</v>
      </c>
      <c r="G639" s="48" t="s">
        <v>11</v>
      </c>
      <c r="H639" s="49">
        <v>120</v>
      </c>
      <c r="I639" s="50">
        <f>1569.4+397.8</f>
        <v>1967.2</v>
      </c>
      <c r="J639" s="50">
        <f>397.8+1569.4</f>
        <v>1967.2</v>
      </c>
      <c r="K639" s="50"/>
      <c r="L639" s="50"/>
      <c r="M639" s="50">
        <f t="shared" si="120"/>
        <v>1967.2</v>
      </c>
      <c r="N639" s="51">
        <f t="shared" si="121"/>
        <v>1967.2</v>
      </c>
      <c r="O639" s="52"/>
      <c r="P639" s="52"/>
      <c r="Q639" s="51">
        <f t="shared" si="117"/>
        <v>1967.2</v>
      </c>
      <c r="R639" s="51">
        <f t="shared" si="118"/>
        <v>1967.2</v>
      </c>
      <c r="S639" s="52"/>
      <c r="T639" s="52"/>
      <c r="U639" s="53">
        <f t="shared" si="116"/>
        <v>1967.2</v>
      </c>
      <c r="V639" s="53">
        <f t="shared" si="116"/>
        <v>1967.2</v>
      </c>
      <c r="W639" s="53"/>
      <c r="X639" s="53"/>
      <c r="Y639" s="53">
        <f t="shared" si="114"/>
        <v>1967.2</v>
      </c>
      <c r="Z639" s="53">
        <f t="shared" si="115"/>
        <v>1967.2</v>
      </c>
    </row>
    <row r="640" spans="1:26" x14ac:dyDescent="0.2">
      <c r="A640" s="43" t="s">
        <v>22</v>
      </c>
      <c r="B640" s="44">
        <v>302</v>
      </c>
      <c r="C640" s="45">
        <v>103</v>
      </c>
      <c r="D640" s="46" t="s">
        <v>19</v>
      </c>
      <c r="E640" s="47" t="s">
        <v>21</v>
      </c>
      <c r="F640" s="46" t="s">
        <v>2</v>
      </c>
      <c r="G640" s="48" t="s">
        <v>9</v>
      </c>
      <c r="H640" s="49" t="s">
        <v>7</v>
      </c>
      <c r="I640" s="50">
        <f>I641</f>
        <v>1934.2</v>
      </c>
      <c r="J640" s="50">
        <f>J641</f>
        <v>1934.2</v>
      </c>
      <c r="K640" s="50"/>
      <c r="L640" s="50"/>
      <c r="M640" s="50">
        <f t="shared" si="120"/>
        <v>1934.2</v>
      </c>
      <c r="N640" s="51">
        <f t="shared" si="121"/>
        <v>1934.2</v>
      </c>
      <c r="O640" s="52"/>
      <c r="P640" s="52"/>
      <c r="Q640" s="51">
        <f t="shared" si="117"/>
        <v>1934.2</v>
      </c>
      <c r="R640" s="51">
        <f t="shared" si="118"/>
        <v>1934.2</v>
      </c>
      <c r="S640" s="52"/>
      <c r="T640" s="52"/>
      <c r="U640" s="53">
        <f t="shared" si="116"/>
        <v>1934.2</v>
      </c>
      <c r="V640" s="53">
        <f t="shared" si="116"/>
        <v>1934.2</v>
      </c>
      <c r="W640" s="53"/>
      <c r="X640" s="53"/>
      <c r="Y640" s="53">
        <f t="shared" si="114"/>
        <v>1934.2</v>
      </c>
      <c r="Z640" s="53">
        <f t="shared" si="115"/>
        <v>1934.2</v>
      </c>
    </row>
    <row r="641" spans="1:26" ht="22.5" x14ac:dyDescent="0.2">
      <c r="A641" s="43" t="s">
        <v>15</v>
      </c>
      <c r="B641" s="44">
        <v>302</v>
      </c>
      <c r="C641" s="45">
        <v>103</v>
      </c>
      <c r="D641" s="46" t="s">
        <v>19</v>
      </c>
      <c r="E641" s="47" t="s">
        <v>21</v>
      </c>
      <c r="F641" s="46" t="s">
        <v>2</v>
      </c>
      <c r="G641" s="48" t="s">
        <v>11</v>
      </c>
      <c r="H641" s="49" t="s">
        <v>7</v>
      </c>
      <c r="I641" s="50">
        <f>I642+I644</f>
        <v>1934.2</v>
      </c>
      <c r="J641" s="50">
        <f>J642+J644</f>
        <v>1934.2</v>
      </c>
      <c r="K641" s="50"/>
      <c r="L641" s="50"/>
      <c r="M641" s="50">
        <f t="shared" si="120"/>
        <v>1934.2</v>
      </c>
      <c r="N641" s="51">
        <f t="shared" si="121"/>
        <v>1934.2</v>
      </c>
      <c r="O641" s="52"/>
      <c r="P641" s="52"/>
      <c r="Q641" s="51">
        <f t="shared" si="117"/>
        <v>1934.2</v>
      </c>
      <c r="R641" s="51">
        <f t="shared" si="118"/>
        <v>1934.2</v>
      </c>
      <c r="S641" s="52"/>
      <c r="T641" s="52"/>
      <c r="U641" s="53">
        <f t="shared" si="116"/>
        <v>1934.2</v>
      </c>
      <c r="V641" s="53">
        <f t="shared" si="116"/>
        <v>1934.2</v>
      </c>
      <c r="W641" s="53"/>
      <c r="X641" s="53"/>
      <c r="Y641" s="53">
        <f t="shared" si="114"/>
        <v>1934.2</v>
      </c>
      <c r="Z641" s="53">
        <f t="shared" si="115"/>
        <v>1934.2</v>
      </c>
    </row>
    <row r="642" spans="1:26" ht="42.6" customHeight="1" x14ac:dyDescent="0.2">
      <c r="A642" s="43" t="s">
        <v>6</v>
      </c>
      <c r="B642" s="44">
        <v>302</v>
      </c>
      <c r="C642" s="45">
        <v>103</v>
      </c>
      <c r="D642" s="46" t="s">
        <v>19</v>
      </c>
      <c r="E642" s="47" t="s">
        <v>21</v>
      </c>
      <c r="F642" s="46" t="s">
        <v>2</v>
      </c>
      <c r="G642" s="48" t="s">
        <v>11</v>
      </c>
      <c r="H642" s="49">
        <v>100</v>
      </c>
      <c r="I642" s="50">
        <f>I643</f>
        <v>1525.2</v>
      </c>
      <c r="J642" s="50">
        <f>J643</f>
        <v>1525.2</v>
      </c>
      <c r="K642" s="50"/>
      <c r="L642" s="50"/>
      <c r="M642" s="50">
        <f t="shared" si="120"/>
        <v>1525.2</v>
      </c>
      <c r="N642" s="51">
        <f t="shared" si="121"/>
        <v>1525.2</v>
      </c>
      <c r="O642" s="52"/>
      <c r="P642" s="52"/>
      <c r="Q642" s="51">
        <f t="shared" si="117"/>
        <v>1525.2</v>
      </c>
      <c r="R642" s="51">
        <f t="shared" si="118"/>
        <v>1525.2</v>
      </c>
      <c r="S642" s="52"/>
      <c r="T642" s="52"/>
      <c r="U642" s="53">
        <f t="shared" si="116"/>
        <v>1525.2</v>
      </c>
      <c r="V642" s="53">
        <f t="shared" si="116"/>
        <v>1525.2</v>
      </c>
      <c r="W642" s="53"/>
      <c r="X642" s="53"/>
      <c r="Y642" s="53">
        <f t="shared" si="114"/>
        <v>1525.2</v>
      </c>
      <c r="Z642" s="53">
        <f t="shared" si="115"/>
        <v>1525.2</v>
      </c>
    </row>
    <row r="643" spans="1:26" ht="22.5" x14ac:dyDescent="0.2">
      <c r="A643" s="43" t="s">
        <v>5</v>
      </c>
      <c r="B643" s="44">
        <v>302</v>
      </c>
      <c r="C643" s="45">
        <v>103</v>
      </c>
      <c r="D643" s="46" t="s">
        <v>19</v>
      </c>
      <c r="E643" s="47" t="s">
        <v>21</v>
      </c>
      <c r="F643" s="46" t="s">
        <v>2</v>
      </c>
      <c r="G643" s="48" t="s">
        <v>11</v>
      </c>
      <c r="H643" s="49">
        <v>120</v>
      </c>
      <c r="I643" s="50">
        <f>1098.5+95+331.7</f>
        <v>1525.2</v>
      </c>
      <c r="J643" s="50">
        <f>1098.5+95+331.7</f>
        <v>1525.2</v>
      </c>
      <c r="K643" s="50"/>
      <c r="L643" s="50"/>
      <c r="M643" s="50">
        <f t="shared" si="120"/>
        <v>1525.2</v>
      </c>
      <c r="N643" s="51">
        <f t="shared" si="121"/>
        <v>1525.2</v>
      </c>
      <c r="O643" s="52"/>
      <c r="P643" s="52"/>
      <c r="Q643" s="51">
        <f t="shared" si="117"/>
        <v>1525.2</v>
      </c>
      <c r="R643" s="51">
        <f t="shared" si="118"/>
        <v>1525.2</v>
      </c>
      <c r="S643" s="52"/>
      <c r="T643" s="52"/>
      <c r="U643" s="53">
        <f t="shared" si="116"/>
        <v>1525.2</v>
      </c>
      <c r="V643" s="53">
        <f t="shared" si="116"/>
        <v>1525.2</v>
      </c>
      <c r="W643" s="53"/>
      <c r="X643" s="53"/>
      <c r="Y643" s="53">
        <f t="shared" si="114"/>
        <v>1525.2</v>
      </c>
      <c r="Z643" s="53">
        <f t="shared" si="115"/>
        <v>1525.2</v>
      </c>
    </row>
    <row r="644" spans="1:26" ht="22.5" x14ac:dyDescent="0.2">
      <c r="A644" s="43" t="s">
        <v>14</v>
      </c>
      <c r="B644" s="44">
        <v>302</v>
      </c>
      <c r="C644" s="45">
        <v>103</v>
      </c>
      <c r="D644" s="46" t="s">
        <v>19</v>
      </c>
      <c r="E644" s="47" t="s">
        <v>21</v>
      </c>
      <c r="F644" s="46" t="s">
        <v>2</v>
      </c>
      <c r="G644" s="48" t="s">
        <v>11</v>
      </c>
      <c r="H644" s="49">
        <v>200</v>
      </c>
      <c r="I644" s="50">
        <f>I645</f>
        <v>409</v>
      </c>
      <c r="J644" s="50">
        <f>J645</f>
        <v>409</v>
      </c>
      <c r="K644" s="50"/>
      <c r="L644" s="50"/>
      <c r="M644" s="50">
        <f t="shared" si="120"/>
        <v>409</v>
      </c>
      <c r="N644" s="51">
        <f t="shared" si="121"/>
        <v>409</v>
      </c>
      <c r="O644" s="52"/>
      <c r="P644" s="52"/>
      <c r="Q644" s="51">
        <f t="shared" si="117"/>
        <v>409</v>
      </c>
      <c r="R644" s="51">
        <f t="shared" si="118"/>
        <v>409</v>
      </c>
      <c r="S644" s="52"/>
      <c r="T644" s="52"/>
      <c r="U644" s="53">
        <f t="shared" si="116"/>
        <v>409</v>
      </c>
      <c r="V644" s="53">
        <f t="shared" si="116"/>
        <v>409</v>
      </c>
      <c r="W644" s="53"/>
      <c r="X644" s="53"/>
      <c r="Y644" s="53">
        <f t="shared" si="114"/>
        <v>409</v>
      </c>
      <c r="Z644" s="53">
        <f t="shared" si="115"/>
        <v>409</v>
      </c>
    </row>
    <row r="645" spans="1:26" ht="22.5" x14ac:dyDescent="0.2">
      <c r="A645" s="43" t="s">
        <v>13</v>
      </c>
      <c r="B645" s="44">
        <v>302</v>
      </c>
      <c r="C645" s="45">
        <v>103</v>
      </c>
      <c r="D645" s="46" t="s">
        <v>19</v>
      </c>
      <c r="E645" s="47" t="s">
        <v>21</v>
      </c>
      <c r="F645" s="46" t="s">
        <v>2</v>
      </c>
      <c r="G645" s="48" t="s">
        <v>11</v>
      </c>
      <c r="H645" s="49">
        <v>240</v>
      </c>
      <c r="I645" s="50">
        <f>386.6+22.4</f>
        <v>409</v>
      </c>
      <c r="J645" s="50">
        <f>386.6+22.4</f>
        <v>409</v>
      </c>
      <c r="K645" s="50"/>
      <c r="L645" s="50"/>
      <c r="M645" s="50">
        <f t="shared" si="120"/>
        <v>409</v>
      </c>
      <c r="N645" s="51">
        <f t="shared" si="121"/>
        <v>409</v>
      </c>
      <c r="O645" s="52"/>
      <c r="P645" s="52"/>
      <c r="Q645" s="51">
        <f t="shared" si="117"/>
        <v>409</v>
      </c>
      <c r="R645" s="51">
        <f t="shared" si="118"/>
        <v>409</v>
      </c>
      <c r="S645" s="52"/>
      <c r="T645" s="52"/>
      <c r="U645" s="53">
        <f t="shared" si="116"/>
        <v>409</v>
      </c>
      <c r="V645" s="53">
        <f t="shared" si="116"/>
        <v>409</v>
      </c>
      <c r="W645" s="53"/>
      <c r="X645" s="53"/>
      <c r="Y645" s="53">
        <f t="shared" si="114"/>
        <v>409</v>
      </c>
      <c r="Z645" s="53">
        <f t="shared" si="115"/>
        <v>409</v>
      </c>
    </row>
    <row r="646" spans="1:26" x14ac:dyDescent="0.2">
      <c r="A646" s="43" t="s">
        <v>20</v>
      </c>
      <c r="B646" s="44">
        <v>302</v>
      </c>
      <c r="C646" s="45">
        <v>103</v>
      </c>
      <c r="D646" s="46" t="s">
        <v>19</v>
      </c>
      <c r="E646" s="47" t="s">
        <v>18</v>
      </c>
      <c r="F646" s="46" t="s">
        <v>2</v>
      </c>
      <c r="G646" s="48" t="s">
        <v>9</v>
      </c>
      <c r="H646" s="49" t="s">
        <v>7</v>
      </c>
      <c r="I646" s="50">
        <f t="shared" ref="I646:J648" si="123">I647</f>
        <v>500.59999999999997</v>
      </c>
      <c r="J646" s="50">
        <f t="shared" si="123"/>
        <v>500.59999999999997</v>
      </c>
      <c r="K646" s="50"/>
      <c r="L646" s="50"/>
      <c r="M646" s="50">
        <f t="shared" si="120"/>
        <v>500.59999999999997</v>
      </c>
      <c r="N646" s="51">
        <f t="shared" si="121"/>
        <v>500.59999999999997</v>
      </c>
      <c r="O646" s="52"/>
      <c r="P646" s="52"/>
      <c r="Q646" s="51">
        <f t="shared" si="117"/>
        <v>500.59999999999997</v>
      </c>
      <c r="R646" s="51">
        <f t="shared" si="118"/>
        <v>500.59999999999997</v>
      </c>
      <c r="S646" s="52"/>
      <c r="T646" s="52"/>
      <c r="U646" s="53">
        <f t="shared" si="116"/>
        <v>500.59999999999997</v>
      </c>
      <c r="V646" s="53">
        <f t="shared" si="116"/>
        <v>500.59999999999997</v>
      </c>
      <c r="W646" s="53"/>
      <c r="X646" s="53"/>
      <c r="Y646" s="53">
        <f t="shared" si="114"/>
        <v>500.59999999999997</v>
      </c>
      <c r="Z646" s="53">
        <f t="shared" si="115"/>
        <v>500.59999999999997</v>
      </c>
    </row>
    <row r="647" spans="1:26" ht="22.5" x14ac:dyDescent="0.2">
      <c r="A647" s="43" t="s">
        <v>15</v>
      </c>
      <c r="B647" s="44">
        <v>302</v>
      </c>
      <c r="C647" s="45">
        <v>103</v>
      </c>
      <c r="D647" s="46" t="s">
        <v>19</v>
      </c>
      <c r="E647" s="47" t="s">
        <v>18</v>
      </c>
      <c r="F647" s="46" t="s">
        <v>2</v>
      </c>
      <c r="G647" s="48" t="s">
        <v>11</v>
      </c>
      <c r="H647" s="49" t="s">
        <v>7</v>
      </c>
      <c r="I647" s="50">
        <f t="shared" si="123"/>
        <v>500.59999999999997</v>
      </c>
      <c r="J647" s="50">
        <f t="shared" si="123"/>
        <v>500.59999999999997</v>
      </c>
      <c r="K647" s="50"/>
      <c r="L647" s="50"/>
      <c r="M647" s="50">
        <f t="shared" si="120"/>
        <v>500.59999999999997</v>
      </c>
      <c r="N647" s="51">
        <f t="shared" si="121"/>
        <v>500.59999999999997</v>
      </c>
      <c r="O647" s="52"/>
      <c r="P647" s="52"/>
      <c r="Q647" s="51">
        <f t="shared" si="117"/>
        <v>500.59999999999997</v>
      </c>
      <c r="R647" s="51">
        <f t="shared" si="118"/>
        <v>500.59999999999997</v>
      </c>
      <c r="S647" s="52"/>
      <c r="T647" s="52"/>
      <c r="U647" s="53">
        <f t="shared" si="116"/>
        <v>500.59999999999997</v>
      </c>
      <c r="V647" s="53">
        <f t="shared" si="116"/>
        <v>500.59999999999997</v>
      </c>
      <c r="W647" s="53"/>
      <c r="X647" s="53"/>
      <c r="Y647" s="53">
        <f t="shared" si="114"/>
        <v>500.59999999999997</v>
      </c>
      <c r="Z647" s="53">
        <f t="shared" si="115"/>
        <v>500.59999999999997</v>
      </c>
    </row>
    <row r="648" spans="1:26" ht="45" x14ac:dyDescent="0.2">
      <c r="A648" s="43" t="s">
        <v>6</v>
      </c>
      <c r="B648" s="44">
        <v>302</v>
      </c>
      <c r="C648" s="45">
        <v>103</v>
      </c>
      <c r="D648" s="46" t="s">
        <v>19</v>
      </c>
      <c r="E648" s="47" t="s">
        <v>18</v>
      </c>
      <c r="F648" s="46" t="s">
        <v>2</v>
      </c>
      <c r="G648" s="48" t="s">
        <v>11</v>
      </c>
      <c r="H648" s="49">
        <v>100</v>
      </c>
      <c r="I648" s="50">
        <f t="shared" si="123"/>
        <v>500.59999999999997</v>
      </c>
      <c r="J648" s="50">
        <f t="shared" si="123"/>
        <v>500.59999999999997</v>
      </c>
      <c r="K648" s="50"/>
      <c r="L648" s="50"/>
      <c r="M648" s="50">
        <f t="shared" si="120"/>
        <v>500.59999999999997</v>
      </c>
      <c r="N648" s="51">
        <f t="shared" si="121"/>
        <v>500.59999999999997</v>
      </c>
      <c r="O648" s="52"/>
      <c r="P648" s="52"/>
      <c r="Q648" s="51">
        <f t="shared" si="117"/>
        <v>500.59999999999997</v>
      </c>
      <c r="R648" s="51">
        <f t="shared" si="118"/>
        <v>500.59999999999997</v>
      </c>
      <c r="S648" s="52"/>
      <c r="T648" s="52"/>
      <c r="U648" s="53">
        <f t="shared" si="116"/>
        <v>500.59999999999997</v>
      </c>
      <c r="V648" s="53">
        <f t="shared" si="116"/>
        <v>500.59999999999997</v>
      </c>
      <c r="W648" s="53"/>
      <c r="X648" s="53"/>
      <c r="Y648" s="53">
        <f t="shared" si="114"/>
        <v>500.59999999999997</v>
      </c>
      <c r="Z648" s="53">
        <f t="shared" si="115"/>
        <v>500.59999999999997</v>
      </c>
    </row>
    <row r="649" spans="1:26" ht="22.5" x14ac:dyDescent="0.2">
      <c r="A649" s="43" t="s">
        <v>5</v>
      </c>
      <c r="B649" s="44">
        <v>302</v>
      </c>
      <c r="C649" s="45">
        <v>103</v>
      </c>
      <c r="D649" s="46" t="s">
        <v>19</v>
      </c>
      <c r="E649" s="47" t="s">
        <v>18</v>
      </c>
      <c r="F649" s="46" t="s">
        <v>2</v>
      </c>
      <c r="G649" s="48" t="s">
        <v>11</v>
      </c>
      <c r="H649" s="49">
        <v>120</v>
      </c>
      <c r="I649" s="50">
        <f>22.9+470.7+7</f>
        <v>500.59999999999997</v>
      </c>
      <c r="J649" s="50">
        <f>22.9+470.7+7</f>
        <v>500.59999999999997</v>
      </c>
      <c r="K649" s="50"/>
      <c r="L649" s="50"/>
      <c r="M649" s="50">
        <f t="shared" si="120"/>
        <v>500.59999999999997</v>
      </c>
      <c r="N649" s="51">
        <f t="shared" si="121"/>
        <v>500.59999999999997</v>
      </c>
      <c r="O649" s="52"/>
      <c r="P649" s="52"/>
      <c r="Q649" s="51">
        <f t="shared" si="117"/>
        <v>500.59999999999997</v>
      </c>
      <c r="R649" s="51">
        <f t="shared" si="118"/>
        <v>500.59999999999997</v>
      </c>
      <c r="S649" s="52"/>
      <c r="T649" s="52"/>
      <c r="U649" s="53">
        <f t="shared" si="116"/>
        <v>500.59999999999997</v>
      </c>
      <c r="V649" s="53">
        <f t="shared" si="116"/>
        <v>500.59999999999997</v>
      </c>
      <c r="W649" s="53"/>
      <c r="X649" s="53"/>
      <c r="Y649" s="53">
        <f t="shared" si="114"/>
        <v>500.59999999999997</v>
      </c>
      <c r="Z649" s="53">
        <f t="shared" si="115"/>
        <v>500.59999999999997</v>
      </c>
    </row>
    <row r="650" spans="1:26" ht="33.75" x14ac:dyDescent="0.2">
      <c r="A650" s="43" t="s">
        <v>17</v>
      </c>
      <c r="B650" s="44">
        <v>302</v>
      </c>
      <c r="C650" s="45">
        <v>106</v>
      </c>
      <c r="D650" s="46" t="s">
        <v>7</v>
      </c>
      <c r="E650" s="47" t="s">
        <v>7</v>
      </c>
      <c r="F650" s="46" t="s">
        <v>7</v>
      </c>
      <c r="G650" s="48" t="s">
        <v>7</v>
      </c>
      <c r="H650" s="49" t="s">
        <v>7</v>
      </c>
      <c r="I650" s="50">
        <f>I651+I657</f>
        <v>1907.2</v>
      </c>
      <c r="J650" s="50">
        <f>J651+J657</f>
        <v>1907.2</v>
      </c>
      <c r="K650" s="50"/>
      <c r="L650" s="50"/>
      <c r="M650" s="50">
        <f t="shared" si="120"/>
        <v>1907.2</v>
      </c>
      <c r="N650" s="51">
        <f t="shared" si="121"/>
        <v>1907.2</v>
      </c>
      <c r="O650" s="52"/>
      <c r="P650" s="52"/>
      <c r="Q650" s="51">
        <f t="shared" si="117"/>
        <v>1907.2</v>
      </c>
      <c r="R650" s="51">
        <f t="shared" si="118"/>
        <v>1907.2</v>
      </c>
      <c r="S650" s="52"/>
      <c r="T650" s="52"/>
      <c r="U650" s="53">
        <f t="shared" si="116"/>
        <v>1907.2</v>
      </c>
      <c r="V650" s="53">
        <f t="shared" si="116"/>
        <v>1907.2</v>
      </c>
      <c r="W650" s="53"/>
      <c r="X650" s="53"/>
      <c r="Y650" s="53">
        <f t="shared" si="114"/>
        <v>1907.2</v>
      </c>
      <c r="Z650" s="53">
        <f t="shared" si="115"/>
        <v>1907.2</v>
      </c>
    </row>
    <row r="651" spans="1:26" ht="22.15" customHeight="1" x14ac:dyDescent="0.2">
      <c r="A651" s="43" t="s">
        <v>16</v>
      </c>
      <c r="B651" s="44">
        <v>302</v>
      </c>
      <c r="C651" s="45">
        <v>106</v>
      </c>
      <c r="D651" s="46" t="s">
        <v>12</v>
      </c>
      <c r="E651" s="47" t="s">
        <v>3</v>
      </c>
      <c r="F651" s="46" t="s">
        <v>2</v>
      </c>
      <c r="G651" s="48" t="s">
        <v>9</v>
      </c>
      <c r="H651" s="49" t="s">
        <v>7</v>
      </c>
      <c r="I651" s="50">
        <f>I652</f>
        <v>1467.2</v>
      </c>
      <c r="J651" s="50">
        <f>J652</f>
        <v>1467.2</v>
      </c>
      <c r="K651" s="50"/>
      <c r="L651" s="50"/>
      <c r="M651" s="50">
        <f t="shared" si="120"/>
        <v>1467.2</v>
      </c>
      <c r="N651" s="51">
        <f t="shared" si="121"/>
        <v>1467.2</v>
      </c>
      <c r="O651" s="52"/>
      <c r="P651" s="52"/>
      <c r="Q651" s="51">
        <f t="shared" si="117"/>
        <v>1467.2</v>
      </c>
      <c r="R651" s="51">
        <f t="shared" si="118"/>
        <v>1467.2</v>
      </c>
      <c r="S651" s="52"/>
      <c r="T651" s="52"/>
      <c r="U651" s="53">
        <f t="shared" si="116"/>
        <v>1467.2</v>
      </c>
      <c r="V651" s="53">
        <f t="shared" si="116"/>
        <v>1467.2</v>
      </c>
      <c r="W651" s="53"/>
      <c r="X651" s="53"/>
      <c r="Y651" s="53">
        <f t="shared" si="114"/>
        <v>1467.2</v>
      </c>
      <c r="Z651" s="53">
        <f t="shared" si="115"/>
        <v>1467.2</v>
      </c>
    </row>
    <row r="652" spans="1:26" ht="22.5" x14ac:dyDescent="0.2">
      <c r="A652" s="43" t="s">
        <v>15</v>
      </c>
      <c r="B652" s="44">
        <v>302</v>
      </c>
      <c r="C652" s="45">
        <v>106</v>
      </c>
      <c r="D652" s="46" t="s">
        <v>12</v>
      </c>
      <c r="E652" s="47" t="s">
        <v>3</v>
      </c>
      <c r="F652" s="46" t="s">
        <v>2</v>
      </c>
      <c r="G652" s="48" t="s">
        <v>11</v>
      </c>
      <c r="H652" s="49" t="s">
        <v>7</v>
      </c>
      <c r="I652" s="50">
        <f>I653+I655</f>
        <v>1467.2</v>
      </c>
      <c r="J652" s="50">
        <f>J653+J655</f>
        <v>1467.2</v>
      </c>
      <c r="K652" s="50"/>
      <c r="L652" s="50"/>
      <c r="M652" s="50">
        <f t="shared" si="120"/>
        <v>1467.2</v>
      </c>
      <c r="N652" s="51">
        <f t="shared" si="121"/>
        <v>1467.2</v>
      </c>
      <c r="O652" s="52"/>
      <c r="P652" s="52"/>
      <c r="Q652" s="51">
        <f t="shared" si="117"/>
        <v>1467.2</v>
      </c>
      <c r="R652" s="51">
        <f t="shared" si="118"/>
        <v>1467.2</v>
      </c>
      <c r="S652" s="52"/>
      <c r="T652" s="52"/>
      <c r="U652" s="53">
        <f t="shared" si="116"/>
        <v>1467.2</v>
      </c>
      <c r="V652" s="53">
        <f t="shared" si="116"/>
        <v>1467.2</v>
      </c>
      <c r="W652" s="53"/>
      <c r="X652" s="53"/>
      <c r="Y652" s="53">
        <f t="shared" si="114"/>
        <v>1467.2</v>
      </c>
      <c r="Z652" s="53">
        <f t="shared" si="115"/>
        <v>1467.2</v>
      </c>
    </row>
    <row r="653" spans="1:26" ht="43.9" customHeight="1" x14ac:dyDescent="0.2">
      <c r="A653" s="43" t="s">
        <v>6</v>
      </c>
      <c r="B653" s="44">
        <v>302</v>
      </c>
      <c r="C653" s="45">
        <v>106</v>
      </c>
      <c r="D653" s="46" t="s">
        <v>12</v>
      </c>
      <c r="E653" s="47" t="s">
        <v>3</v>
      </c>
      <c r="F653" s="46" t="s">
        <v>2</v>
      </c>
      <c r="G653" s="48" t="s">
        <v>11</v>
      </c>
      <c r="H653" s="49">
        <v>100</v>
      </c>
      <c r="I653" s="50">
        <f>I654</f>
        <v>1411.2</v>
      </c>
      <c r="J653" s="50">
        <f>J654</f>
        <v>1411.2</v>
      </c>
      <c r="K653" s="50"/>
      <c r="L653" s="50"/>
      <c r="M653" s="50">
        <f t="shared" si="120"/>
        <v>1411.2</v>
      </c>
      <c r="N653" s="51">
        <f t="shared" si="121"/>
        <v>1411.2</v>
      </c>
      <c r="O653" s="52"/>
      <c r="P653" s="52"/>
      <c r="Q653" s="51">
        <f t="shared" si="117"/>
        <v>1411.2</v>
      </c>
      <c r="R653" s="51">
        <f t="shared" si="118"/>
        <v>1411.2</v>
      </c>
      <c r="S653" s="52"/>
      <c r="T653" s="52"/>
      <c r="U653" s="53">
        <f t="shared" si="116"/>
        <v>1411.2</v>
      </c>
      <c r="V653" s="53">
        <f t="shared" si="116"/>
        <v>1411.2</v>
      </c>
      <c r="W653" s="53"/>
      <c r="X653" s="53"/>
      <c r="Y653" s="53">
        <f t="shared" si="114"/>
        <v>1411.2</v>
      </c>
      <c r="Z653" s="53">
        <f t="shared" si="115"/>
        <v>1411.2</v>
      </c>
    </row>
    <row r="654" spans="1:26" ht="22.5" x14ac:dyDescent="0.2">
      <c r="A654" s="43" t="s">
        <v>5</v>
      </c>
      <c r="B654" s="44">
        <v>302</v>
      </c>
      <c r="C654" s="45">
        <v>106</v>
      </c>
      <c r="D654" s="46" t="s">
        <v>12</v>
      </c>
      <c r="E654" s="47" t="s">
        <v>3</v>
      </c>
      <c r="F654" s="46" t="s">
        <v>2</v>
      </c>
      <c r="G654" s="48" t="s">
        <v>11</v>
      </c>
      <c r="H654" s="49">
        <v>120</v>
      </c>
      <c r="I654" s="50">
        <f>1049+45.4+316.8</f>
        <v>1411.2</v>
      </c>
      <c r="J654" s="50">
        <f>1049+45.4+316.8</f>
        <v>1411.2</v>
      </c>
      <c r="K654" s="50"/>
      <c r="L654" s="50"/>
      <c r="M654" s="50">
        <f t="shared" si="120"/>
        <v>1411.2</v>
      </c>
      <c r="N654" s="51">
        <f t="shared" si="121"/>
        <v>1411.2</v>
      </c>
      <c r="O654" s="52"/>
      <c r="P654" s="52"/>
      <c r="Q654" s="51">
        <f t="shared" si="117"/>
        <v>1411.2</v>
      </c>
      <c r="R654" s="51">
        <f t="shared" si="118"/>
        <v>1411.2</v>
      </c>
      <c r="S654" s="52"/>
      <c r="T654" s="52"/>
      <c r="U654" s="53">
        <f t="shared" si="116"/>
        <v>1411.2</v>
      </c>
      <c r="V654" s="53">
        <f t="shared" si="116"/>
        <v>1411.2</v>
      </c>
      <c r="W654" s="53"/>
      <c r="X654" s="53"/>
      <c r="Y654" s="53">
        <f t="shared" si="114"/>
        <v>1411.2</v>
      </c>
      <c r="Z654" s="53">
        <f t="shared" si="115"/>
        <v>1411.2</v>
      </c>
    </row>
    <row r="655" spans="1:26" ht="22.5" x14ac:dyDescent="0.2">
      <c r="A655" s="43" t="s">
        <v>14</v>
      </c>
      <c r="B655" s="44">
        <v>302</v>
      </c>
      <c r="C655" s="45">
        <v>106</v>
      </c>
      <c r="D655" s="46" t="s">
        <v>12</v>
      </c>
      <c r="E655" s="47" t="s">
        <v>3</v>
      </c>
      <c r="F655" s="46" t="s">
        <v>2</v>
      </c>
      <c r="G655" s="48" t="s">
        <v>11</v>
      </c>
      <c r="H655" s="49">
        <v>200</v>
      </c>
      <c r="I655" s="50">
        <f>I656</f>
        <v>56</v>
      </c>
      <c r="J655" s="50">
        <f>J656</f>
        <v>56</v>
      </c>
      <c r="K655" s="50"/>
      <c r="L655" s="50"/>
      <c r="M655" s="50">
        <f t="shared" si="120"/>
        <v>56</v>
      </c>
      <c r="N655" s="51">
        <f t="shared" si="121"/>
        <v>56</v>
      </c>
      <c r="O655" s="52"/>
      <c r="P655" s="52"/>
      <c r="Q655" s="51">
        <f t="shared" si="117"/>
        <v>56</v>
      </c>
      <c r="R655" s="51">
        <f t="shared" si="118"/>
        <v>56</v>
      </c>
      <c r="S655" s="52"/>
      <c r="T655" s="52"/>
      <c r="U655" s="53">
        <f t="shared" si="116"/>
        <v>56</v>
      </c>
      <c r="V655" s="53">
        <f t="shared" si="116"/>
        <v>56</v>
      </c>
      <c r="W655" s="53"/>
      <c r="X655" s="53"/>
      <c r="Y655" s="53">
        <f t="shared" si="114"/>
        <v>56</v>
      </c>
      <c r="Z655" s="53">
        <f t="shared" si="115"/>
        <v>56</v>
      </c>
    </row>
    <row r="656" spans="1:26" ht="24.6" customHeight="1" x14ac:dyDescent="0.2">
      <c r="A656" s="43" t="s">
        <v>13</v>
      </c>
      <c r="B656" s="44">
        <v>302</v>
      </c>
      <c r="C656" s="45">
        <v>106</v>
      </c>
      <c r="D656" s="46" t="s">
        <v>12</v>
      </c>
      <c r="E656" s="47" t="s">
        <v>3</v>
      </c>
      <c r="F656" s="46" t="s">
        <v>2</v>
      </c>
      <c r="G656" s="48" t="s">
        <v>11</v>
      </c>
      <c r="H656" s="49">
        <v>240</v>
      </c>
      <c r="I656" s="50">
        <v>56</v>
      </c>
      <c r="J656" s="50">
        <v>56</v>
      </c>
      <c r="K656" s="50"/>
      <c r="L656" s="50"/>
      <c r="M656" s="50">
        <f t="shared" si="120"/>
        <v>56</v>
      </c>
      <c r="N656" s="51">
        <f t="shared" si="121"/>
        <v>56</v>
      </c>
      <c r="O656" s="52"/>
      <c r="P656" s="52"/>
      <c r="Q656" s="51">
        <f t="shared" si="117"/>
        <v>56</v>
      </c>
      <c r="R656" s="51">
        <f t="shared" si="118"/>
        <v>56</v>
      </c>
      <c r="S656" s="52"/>
      <c r="T656" s="52"/>
      <c r="U656" s="53">
        <f t="shared" si="116"/>
        <v>56</v>
      </c>
      <c r="V656" s="53">
        <f t="shared" si="116"/>
        <v>56</v>
      </c>
      <c r="W656" s="53"/>
      <c r="X656" s="53"/>
      <c r="Y656" s="53">
        <f t="shared" si="114"/>
        <v>56</v>
      </c>
      <c r="Z656" s="53">
        <f t="shared" si="115"/>
        <v>56</v>
      </c>
    </row>
    <row r="657" spans="1:26" ht="22.5" x14ac:dyDescent="0.2">
      <c r="A657" s="43" t="s">
        <v>10</v>
      </c>
      <c r="B657" s="44">
        <v>302</v>
      </c>
      <c r="C657" s="45">
        <v>106</v>
      </c>
      <c r="D657" s="46" t="s">
        <v>4</v>
      </c>
      <c r="E657" s="47" t="s">
        <v>3</v>
      </c>
      <c r="F657" s="46" t="s">
        <v>2</v>
      </c>
      <c r="G657" s="48" t="s">
        <v>9</v>
      </c>
      <c r="H657" s="49" t="s">
        <v>7</v>
      </c>
      <c r="I657" s="50">
        <f t="shared" ref="I657:J659" si="124">I658</f>
        <v>440</v>
      </c>
      <c r="J657" s="50">
        <f t="shared" si="124"/>
        <v>440</v>
      </c>
      <c r="K657" s="50"/>
      <c r="L657" s="50"/>
      <c r="M657" s="50">
        <f t="shared" si="120"/>
        <v>440</v>
      </c>
      <c r="N657" s="51">
        <f t="shared" si="121"/>
        <v>440</v>
      </c>
      <c r="O657" s="52"/>
      <c r="P657" s="52"/>
      <c r="Q657" s="51">
        <f t="shared" si="117"/>
        <v>440</v>
      </c>
      <c r="R657" s="51">
        <f t="shared" si="118"/>
        <v>440</v>
      </c>
      <c r="S657" s="52"/>
      <c r="T657" s="52"/>
      <c r="U657" s="53">
        <f t="shared" si="116"/>
        <v>440</v>
      </c>
      <c r="V657" s="53">
        <f t="shared" si="116"/>
        <v>440</v>
      </c>
      <c r="W657" s="53"/>
      <c r="X657" s="53"/>
      <c r="Y657" s="53">
        <f t="shared" si="114"/>
        <v>440</v>
      </c>
      <c r="Z657" s="53">
        <f t="shared" si="115"/>
        <v>440</v>
      </c>
    </row>
    <row r="658" spans="1:26" ht="45.6" customHeight="1" x14ac:dyDescent="0.2">
      <c r="A658" s="43" t="s">
        <v>8</v>
      </c>
      <c r="B658" s="44">
        <v>302</v>
      </c>
      <c r="C658" s="45">
        <v>106</v>
      </c>
      <c r="D658" s="46" t="s">
        <v>4</v>
      </c>
      <c r="E658" s="47" t="s">
        <v>3</v>
      </c>
      <c r="F658" s="46" t="s">
        <v>2</v>
      </c>
      <c r="G658" s="48" t="s">
        <v>1</v>
      </c>
      <c r="H658" s="49" t="s">
        <v>7</v>
      </c>
      <c r="I658" s="50">
        <f t="shared" si="124"/>
        <v>440</v>
      </c>
      <c r="J658" s="50">
        <f t="shared" si="124"/>
        <v>440</v>
      </c>
      <c r="K658" s="50"/>
      <c r="L658" s="50"/>
      <c r="M658" s="50">
        <f t="shared" si="120"/>
        <v>440</v>
      </c>
      <c r="N658" s="51">
        <f t="shared" si="121"/>
        <v>440</v>
      </c>
      <c r="O658" s="52"/>
      <c r="P658" s="52"/>
      <c r="Q658" s="51">
        <f t="shared" si="117"/>
        <v>440</v>
      </c>
      <c r="R658" s="51">
        <f t="shared" si="118"/>
        <v>440</v>
      </c>
      <c r="S658" s="52"/>
      <c r="T658" s="52"/>
      <c r="U658" s="53">
        <f t="shared" si="116"/>
        <v>440</v>
      </c>
      <c r="V658" s="53">
        <f t="shared" si="116"/>
        <v>440</v>
      </c>
      <c r="W658" s="53"/>
      <c r="X658" s="53"/>
      <c r="Y658" s="53">
        <f t="shared" si="114"/>
        <v>440</v>
      </c>
      <c r="Z658" s="53">
        <f t="shared" si="115"/>
        <v>440</v>
      </c>
    </row>
    <row r="659" spans="1:26" ht="43.9" customHeight="1" x14ac:dyDescent="0.2">
      <c r="A659" s="43" t="s">
        <v>6</v>
      </c>
      <c r="B659" s="44">
        <v>302</v>
      </c>
      <c r="C659" s="45">
        <v>106</v>
      </c>
      <c r="D659" s="46" t="s">
        <v>4</v>
      </c>
      <c r="E659" s="47" t="s">
        <v>3</v>
      </c>
      <c r="F659" s="46" t="s">
        <v>2</v>
      </c>
      <c r="G659" s="48" t="s">
        <v>1</v>
      </c>
      <c r="H659" s="49">
        <v>100</v>
      </c>
      <c r="I659" s="50">
        <f t="shared" si="124"/>
        <v>440</v>
      </c>
      <c r="J659" s="50">
        <f t="shared" si="124"/>
        <v>440</v>
      </c>
      <c r="K659" s="50"/>
      <c r="L659" s="50"/>
      <c r="M659" s="50">
        <f t="shared" si="120"/>
        <v>440</v>
      </c>
      <c r="N659" s="51">
        <f t="shared" si="121"/>
        <v>440</v>
      </c>
      <c r="O659" s="52"/>
      <c r="P659" s="52"/>
      <c r="Q659" s="51">
        <f t="shared" si="117"/>
        <v>440</v>
      </c>
      <c r="R659" s="51">
        <f t="shared" si="118"/>
        <v>440</v>
      </c>
      <c r="S659" s="52"/>
      <c r="T659" s="52"/>
      <c r="U659" s="53">
        <f t="shared" si="116"/>
        <v>440</v>
      </c>
      <c r="V659" s="53">
        <f t="shared" si="116"/>
        <v>440</v>
      </c>
      <c r="W659" s="53"/>
      <c r="X659" s="53"/>
      <c r="Y659" s="53">
        <f t="shared" si="114"/>
        <v>440</v>
      </c>
      <c r="Z659" s="53">
        <f t="shared" si="115"/>
        <v>440</v>
      </c>
    </row>
    <row r="660" spans="1:26" ht="22.5" x14ac:dyDescent="0.2">
      <c r="A660" s="43" t="s">
        <v>5</v>
      </c>
      <c r="B660" s="44">
        <v>302</v>
      </c>
      <c r="C660" s="45">
        <v>106</v>
      </c>
      <c r="D660" s="46" t="s">
        <v>4</v>
      </c>
      <c r="E660" s="47" t="s">
        <v>3</v>
      </c>
      <c r="F660" s="46" t="s">
        <v>2</v>
      </c>
      <c r="G660" s="48" t="s">
        <v>1</v>
      </c>
      <c r="H660" s="49">
        <v>120</v>
      </c>
      <c r="I660" s="50">
        <f>338+102</f>
        <v>440</v>
      </c>
      <c r="J660" s="50">
        <f>338+102</f>
        <v>440</v>
      </c>
      <c r="K660" s="50"/>
      <c r="L660" s="50"/>
      <c r="M660" s="50">
        <f t="shared" si="120"/>
        <v>440</v>
      </c>
      <c r="N660" s="51">
        <f t="shared" si="121"/>
        <v>440</v>
      </c>
      <c r="O660" s="52"/>
      <c r="P660" s="52"/>
      <c r="Q660" s="51">
        <f t="shared" si="117"/>
        <v>440</v>
      </c>
      <c r="R660" s="51">
        <f t="shared" si="118"/>
        <v>440</v>
      </c>
      <c r="S660" s="52"/>
      <c r="T660" s="52"/>
      <c r="U660" s="53">
        <f t="shared" si="116"/>
        <v>440</v>
      </c>
      <c r="V660" s="53">
        <f t="shared" si="116"/>
        <v>440</v>
      </c>
      <c r="W660" s="53"/>
      <c r="X660" s="53"/>
      <c r="Y660" s="53">
        <f t="shared" si="114"/>
        <v>440</v>
      </c>
      <c r="Z660" s="53">
        <f t="shared" si="115"/>
        <v>440</v>
      </c>
    </row>
    <row r="661" spans="1:26" ht="13.5" thickBot="1" x14ac:dyDescent="0.25">
      <c r="A661" s="74" t="s">
        <v>256</v>
      </c>
      <c r="B661" s="75"/>
      <c r="C661" s="76"/>
      <c r="D661" s="77"/>
      <c r="E661" s="78"/>
      <c r="F661" s="77"/>
      <c r="G661" s="79"/>
      <c r="H661" s="80"/>
      <c r="I661" s="81">
        <v>20000</v>
      </c>
      <c r="J661" s="81">
        <v>35000</v>
      </c>
      <c r="K661" s="81"/>
      <c r="L661" s="81"/>
      <c r="M661" s="81">
        <f t="shared" si="120"/>
        <v>20000</v>
      </c>
      <c r="N661" s="82">
        <f t="shared" si="121"/>
        <v>35000</v>
      </c>
      <c r="O661" s="83"/>
      <c r="P661" s="83"/>
      <c r="Q661" s="84">
        <f t="shared" si="117"/>
        <v>20000</v>
      </c>
      <c r="R661" s="84">
        <f t="shared" si="118"/>
        <v>35000</v>
      </c>
      <c r="S661" s="90"/>
      <c r="T661" s="90"/>
      <c r="U661" s="94">
        <f t="shared" si="116"/>
        <v>20000</v>
      </c>
      <c r="V661" s="94">
        <f t="shared" si="116"/>
        <v>35000</v>
      </c>
      <c r="W661" s="94"/>
      <c r="X661" s="94"/>
      <c r="Y661" s="94">
        <f t="shared" si="114"/>
        <v>20000</v>
      </c>
      <c r="Z661" s="94">
        <f t="shared" si="115"/>
        <v>35000</v>
      </c>
    </row>
    <row r="662" spans="1:26" ht="18" customHeight="1" thickBot="1" x14ac:dyDescent="0.25">
      <c r="A662" s="169" t="s">
        <v>0</v>
      </c>
      <c r="B662" s="170"/>
      <c r="C662" s="170"/>
      <c r="D662" s="170"/>
      <c r="E662" s="170"/>
      <c r="F662" s="170"/>
      <c r="G662" s="170"/>
      <c r="H662" s="171"/>
      <c r="I662" s="85">
        <f>I17+I138+I222+I350+I453+I406+I486+I632+I661</f>
        <v>1075883.2</v>
      </c>
      <c r="J662" s="85">
        <f>J17+J138+J222+J350+J406+J453+J486+J632+J661</f>
        <v>1112759.7</v>
      </c>
      <c r="K662" s="85">
        <f>K17+K138+K222+K350+K406+K453+K486+K632+K661</f>
        <v>2274.8999999999996</v>
      </c>
      <c r="L662" s="85">
        <f>L17+L138+L222+L350+L406+L453+L486+L632+L661</f>
        <v>2355.9</v>
      </c>
      <c r="M662" s="85">
        <f t="shared" si="120"/>
        <v>1078158.0999999999</v>
      </c>
      <c r="N662" s="86">
        <f t="shared" si="121"/>
        <v>1115115.5999999999</v>
      </c>
      <c r="O662" s="86">
        <f>O17+O138+O222+O350+O406+O453+O486+O632</f>
        <v>42465</v>
      </c>
      <c r="P662" s="86">
        <f>P17+P138+P222+P350+P406+P453+P486+P632</f>
        <v>42940</v>
      </c>
      <c r="Q662" s="86">
        <f t="shared" si="117"/>
        <v>1120623.0999999999</v>
      </c>
      <c r="R662" s="87">
        <f t="shared" si="117"/>
        <v>1158055.5999999999</v>
      </c>
      <c r="S662" s="95">
        <f>S17+S138+S222+S350+S406+S453+S486+S632</f>
        <v>10000</v>
      </c>
      <c r="T662" s="95">
        <f>T17+T138+T222+T350+T406+T453+T486+T632</f>
        <v>0</v>
      </c>
      <c r="U662" s="85">
        <f t="shared" si="116"/>
        <v>1130623.0999999999</v>
      </c>
      <c r="V662" s="87">
        <f t="shared" si="116"/>
        <v>1158055.5999999999</v>
      </c>
      <c r="W662" s="85">
        <f>W17+W138+W222+W350+W406+W453+W486+W632+W661</f>
        <v>0</v>
      </c>
      <c r="X662" s="85">
        <f>X17+X138+X222+X350+X406+X453+X486+X632+X661</f>
        <v>0</v>
      </c>
      <c r="Y662" s="85">
        <f t="shared" si="114"/>
        <v>1130623.0999999999</v>
      </c>
      <c r="Z662" s="87">
        <f t="shared" si="115"/>
        <v>1158055.5999999999</v>
      </c>
    </row>
    <row r="663" spans="1:26" ht="6.6" customHeight="1" x14ac:dyDescent="0.2">
      <c r="A663" s="88"/>
      <c r="B663" s="88"/>
      <c r="C663" s="88"/>
      <c r="D663" s="23"/>
      <c r="E663" s="23"/>
      <c r="F663" s="23"/>
      <c r="G663" s="23"/>
      <c r="H663" s="23"/>
      <c r="I663" s="20"/>
      <c r="J663" s="20"/>
      <c r="K663" s="20"/>
      <c r="L663" s="20"/>
      <c r="M663" s="20"/>
      <c r="N663" s="20"/>
      <c r="O663" s="20"/>
      <c r="P663" s="20"/>
      <c r="Q663" s="20"/>
      <c r="R663" s="20"/>
    </row>
    <row r="664" spans="1:26" ht="12.6" hidden="1" x14ac:dyDescent="0.25">
      <c r="A664" s="88"/>
      <c r="B664" s="88"/>
      <c r="C664" s="88"/>
      <c r="D664" s="23"/>
      <c r="E664" s="23"/>
      <c r="F664" s="23"/>
      <c r="G664" s="23"/>
      <c r="H664" s="23"/>
      <c r="I664" s="20"/>
      <c r="J664" s="20"/>
      <c r="K664" s="180">
        <v>2020</v>
      </c>
      <c r="L664" s="181"/>
      <c r="M664" s="182">
        <v>2021</v>
      </c>
      <c r="N664" s="183"/>
      <c r="O664" s="20"/>
      <c r="P664" s="20"/>
      <c r="Q664" s="20"/>
      <c r="R664" s="20"/>
      <c r="U664" s="1" t="s">
        <v>351</v>
      </c>
      <c r="V664" s="1" t="s">
        <v>353</v>
      </c>
    </row>
    <row r="665" spans="1:26" ht="12.6" hidden="1" x14ac:dyDescent="0.25">
      <c r="A665" s="2"/>
      <c r="B665" s="2"/>
      <c r="C665" s="2"/>
      <c r="D665" s="2"/>
      <c r="E665" s="2"/>
      <c r="F665" s="2"/>
      <c r="G665" s="2"/>
      <c r="H665" s="2"/>
      <c r="J665" s="3"/>
      <c r="K665" s="3" t="s">
        <v>328</v>
      </c>
      <c r="L665" s="4" t="s">
        <v>329</v>
      </c>
      <c r="M665" s="5" t="s">
        <v>328</v>
      </c>
      <c r="N665" s="6" t="s">
        <v>329</v>
      </c>
      <c r="S665" s="1" t="s">
        <v>350</v>
      </c>
      <c r="U665" s="1">
        <v>10000</v>
      </c>
      <c r="V665" s="1">
        <v>10</v>
      </c>
    </row>
    <row r="666" spans="1:26" ht="12.6" hidden="1" x14ac:dyDescent="0.25">
      <c r="J666" s="3" t="s">
        <v>330</v>
      </c>
      <c r="K666" s="7">
        <v>2036.1</v>
      </c>
      <c r="L666" s="8">
        <v>20.361000000000001</v>
      </c>
      <c r="M666" s="9">
        <v>2117.5</v>
      </c>
      <c r="N666" s="6">
        <v>21.175000000000001</v>
      </c>
      <c r="S666" s="1" t="s">
        <v>333</v>
      </c>
      <c r="V666" s="1">
        <v>-10</v>
      </c>
    </row>
    <row r="667" spans="1:26" ht="12.6" hidden="1" x14ac:dyDescent="0.25">
      <c r="J667" s="3" t="s">
        <v>332</v>
      </c>
      <c r="K667" s="7">
        <f>K435</f>
        <v>238.8</v>
      </c>
      <c r="L667" s="10"/>
      <c r="M667" s="9">
        <f>L435</f>
        <v>238.4</v>
      </c>
      <c r="N667" s="6"/>
    </row>
    <row r="668" spans="1:26" x14ac:dyDescent="0.2">
      <c r="J668" s="3" t="s">
        <v>333</v>
      </c>
      <c r="K668" s="3"/>
      <c r="L668" s="4">
        <v>-20.361000000000001</v>
      </c>
      <c r="M668" s="5"/>
      <c r="N668" s="6">
        <f>-21.175+150</f>
        <v>128.82499999999999</v>
      </c>
    </row>
    <row r="669" spans="1:26" ht="13.5" thickBot="1" x14ac:dyDescent="0.25">
      <c r="J669" s="11" t="s">
        <v>334</v>
      </c>
      <c r="K669" s="11"/>
      <c r="L669" s="12"/>
      <c r="M669" s="13"/>
      <c r="N669" s="14">
        <v>-150</v>
      </c>
    </row>
    <row r="670" spans="1:26" ht="13.5" thickBot="1" x14ac:dyDescent="0.25">
      <c r="J670" s="15" t="s">
        <v>0</v>
      </c>
      <c r="K670" s="16">
        <f>K666+K667</f>
        <v>2274.9</v>
      </c>
      <c r="L670" s="17">
        <f>L666+L668</f>
        <v>0</v>
      </c>
      <c r="M670" s="18">
        <f>M666+M667</f>
        <v>2355.9</v>
      </c>
      <c r="N670" s="19">
        <f>N666+N668+N669</f>
        <v>0</v>
      </c>
    </row>
  </sheetData>
  <sheetProtection sort="0" autoFilter="0"/>
  <mergeCells count="37">
    <mergeCell ref="W14:X14"/>
    <mergeCell ref="Y14:Z14"/>
    <mergeCell ref="Y13:Z13"/>
    <mergeCell ref="A11:Z11"/>
    <mergeCell ref="U14:V14"/>
    <mergeCell ref="S14:T14"/>
    <mergeCell ref="Q14:R14"/>
    <mergeCell ref="O14:P14"/>
    <mergeCell ref="U13:V13"/>
    <mergeCell ref="I14:J14"/>
    <mergeCell ref="I7:J7"/>
    <mergeCell ref="I13:J13"/>
    <mergeCell ref="K664:L664"/>
    <mergeCell ref="M664:N664"/>
    <mergeCell ref="K13:L13"/>
    <mergeCell ref="M13:N13"/>
    <mergeCell ref="K14:L14"/>
    <mergeCell ref="M14:N14"/>
    <mergeCell ref="A662:H662"/>
    <mergeCell ref="A14:A15"/>
    <mergeCell ref="B14:B15"/>
    <mergeCell ref="C14:C15"/>
    <mergeCell ref="D14:G15"/>
    <mergeCell ref="H14:H15"/>
    <mergeCell ref="Y1:Z1"/>
    <mergeCell ref="H9:Z9"/>
    <mergeCell ref="H2:Z2"/>
    <mergeCell ref="H3:Z3"/>
    <mergeCell ref="X4:Z4"/>
    <mergeCell ref="P5:R5"/>
    <mergeCell ref="M5:N5"/>
    <mergeCell ref="H6:N6"/>
    <mergeCell ref="H8:N8"/>
    <mergeCell ref="U8:V8"/>
    <mergeCell ref="U6:V6"/>
    <mergeCell ref="Q6:R6"/>
    <mergeCell ref="K7:N7"/>
  </mergeCells>
  <pageMargins left="0.70866141732283472" right="0.59055118110236227" top="0.59055118110236227" bottom="0.59055118110236227" header="0.51181102362204722" footer="0.51181102362204722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58"/>
  <sheetViews>
    <sheetView tabSelected="1" view="pageBreakPreview" zoomScaleNormal="91" zoomScaleSheetLayoutView="100" workbookViewId="0">
      <selection activeCell="F5" sqref="F5:AB5"/>
    </sheetView>
  </sheetViews>
  <sheetFormatPr defaultColWidth="9.140625" defaultRowHeight="12.75" x14ac:dyDescent="0.2"/>
  <cols>
    <col min="1" max="1" width="46.140625" style="1" customWidth="1"/>
    <col min="2" max="2" width="6.28515625" style="1" customWidth="1"/>
    <col min="3" max="3" width="4.42578125" style="1" customWidth="1"/>
    <col min="4" max="4" width="5.5703125" style="1" customWidth="1"/>
    <col min="5" max="5" width="8.42578125" style="1" customWidth="1"/>
    <col min="6" max="6" width="10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12.28515625" style="1" hidden="1" customWidth="1"/>
    <col min="26" max="26" width="12.7109375" style="1" hidden="1" customWidth="1"/>
    <col min="27" max="27" width="13.140625" style="1" customWidth="1"/>
    <col min="28" max="28" width="13" style="1" customWidth="1"/>
    <col min="29" max="222" width="9.140625" style="1" customWidth="1"/>
    <col min="223" max="16384" width="9.140625" style="1"/>
  </cols>
  <sheetData>
    <row r="1" spans="1:28" ht="12.6" x14ac:dyDescent="0.25">
      <c r="K1" s="162"/>
      <c r="L1" s="162"/>
      <c r="N1" s="165"/>
      <c r="O1" s="165"/>
      <c r="P1" s="165"/>
      <c r="AA1" s="195"/>
      <c r="AB1" s="195"/>
    </row>
    <row r="2" spans="1:28" x14ac:dyDescent="0.2">
      <c r="K2" s="143"/>
      <c r="L2" s="143"/>
      <c r="N2" s="142"/>
      <c r="O2" s="142"/>
      <c r="P2" s="142"/>
      <c r="AA2" s="162" t="s">
        <v>354</v>
      </c>
      <c r="AB2" s="162"/>
    </row>
    <row r="3" spans="1:28" ht="48" customHeight="1" x14ac:dyDescent="0.2">
      <c r="F3" s="163" t="s">
        <v>361</v>
      </c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</row>
    <row r="4" spans="1:28" ht="22.5" customHeight="1" x14ac:dyDescent="0.2">
      <c r="K4" s="97"/>
      <c r="L4" s="97"/>
      <c r="N4" s="96"/>
      <c r="O4" s="96"/>
      <c r="P4" s="96"/>
      <c r="R4" s="162"/>
      <c r="S4" s="162"/>
      <c r="T4" s="162"/>
      <c r="Z4" s="162" t="s">
        <v>359</v>
      </c>
      <c r="AA4" s="162"/>
      <c r="AB4" s="162"/>
    </row>
    <row r="5" spans="1:28" ht="41.25" customHeight="1" x14ac:dyDescent="0.2">
      <c r="F5" s="163" t="s">
        <v>358</v>
      </c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</row>
    <row r="6" spans="1:28" ht="6.75" customHeight="1" x14ac:dyDescent="0.25">
      <c r="K6" s="97"/>
      <c r="L6" s="97"/>
      <c r="N6" s="96"/>
      <c r="O6" s="96"/>
      <c r="P6" s="96"/>
    </row>
    <row r="7" spans="1:28" ht="12.75" customHeight="1" x14ac:dyDescent="0.2">
      <c r="A7" s="192" t="s">
        <v>322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</row>
    <row r="8" spans="1:28" x14ac:dyDescent="0.2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</row>
    <row r="9" spans="1:28" ht="18" customHeight="1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</row>
    <row r="10" spans="1:28" ht="12.6" x14ac:dyDescent="0.25">
      <c r="A10" s="25"/>
      <c r="B10" s="25"/>
      <c r="C10" s="25"/>
      <c r="D10" s="25"/>
      <c r="E10" s="25"/>
      <c r="F10" s="25"/>
      <c r="G10" s="25"/>
      <c r="H10" s="20"/>
      <c r="I10" s="25"/>
      <c r="J10" s="20"/>
      <c r="K10" s="25"/>
      <c r="L10" s="20"/>
      <c r="M10" s="20"/>
      <c r="N10" s="20"/>
      <c r="O10" s="20"/>
      <c r="P10" s="20"/>
      <c r="Q10" s="20"/>
      <c r="R10" s="20"/>
      <c r="S10" s="20"/>
      <c r="T10" s="20"/>
    </row>
    <row r="11" spans="1:28" ht="13.5" thickBot="1" x14ac:dyDescent="0.25">
      <c r="A11" s="25"/>
      <c r="B11" s="25"/>
      <c r="C11" s="25"/>
      <c r="D11" s="25"/>
      <c r="E11" s="25"/>
      <c r="F11" s="25"/>
      <c r="G11" s="179"/>
      <c r="H11" s="179"/>
      <c r="I11" s="179"/>
      <c r="J11" s="179"/>
      <c r="K11" s="179"/>
      <c r="L11" s="179"/>
      <c r="M11" s="20"/>
      <c r="N11" s="20"/>
      <c r="O11" s="20"/>
      <c r="P11" s="20"/>
      <c r="Q11" s="20"/>
      <c r="R11" s="20"/>
      <c r="S11" s="179"/>
      <c r="T11" s="179"/>
      <c r="W11" s="187"/>
      <c r="X11" s="187"/>
      <c r="AA11" s="187" t="s">
        <v>267</v>
      </c>
      <c r="AB11" s="187"/>
    </row>
    <row r="12" spans="1:28" ht="13.5" thickBot="1" x14ac:dyDescent="0.25">
      <c r="A12" s="172" t="s">
        <v>255</v>
      </c>
      <c r="B12" s="174" t="s">
        <v>252</v>
      </c>
      <c r="C12" s="174"/>
      <c r="D12" s="174"/>
      <c r="E12" s="172"/>
      <c r="F12" s="174" t="s">
        <v>251</v>
      </c>
      <c r="G12" s="193" t="s">
        <v>323</v>
      </c>
      <c r="H12" s="197"/>
      <c r="I12" s="193" t="s">
        <v>324</v>
      </c>
      <c r="J12" s="197"/>
      <c r="K12" s="193" t="s">
        <v>323</v>
      </c>
      <c r="L12" s="194"/>
      <c r="M12" s="189" t="s">
        <v>324</v>
      </c>
      <c r="N12" s="190"/>
      <c r="O12" s="185" t="s">
        <v>323</v>
      </c>
      <c r="P12" s="186"/>
      <c r="Q12" s="185" t="s">
        <v>324</v>
      </c>
      <c r="R12" s="186"/>
      <c r="S12" s="185" t="s">
        <v>323</v>
      </c>
      <c r="T12" s="186"/>
      <c r="U12" s="185" t="s">
        <v>324</v>
      </c>
      <c r="V12" s="186"/>
      <c r="W12" s="185" t="s">
        <v>323</v>
      </c>
      <c r="X12" s="186"/>
      <c r="Y12" s="185" t="s">
        <v>324</v>
      </c>
      <c r="Z12" s="186"/>
      <c r="AA12" s="185" t="s">
        <v>250</v>
      </c>
      <c r="AB12" s="186"/>
    </row>
    <row r="13" spans="1:28" ht="13.5" thickBot="1" x14ac:dyDescent="0.25">
      <c r="A13" s="173"/>
      <c r="B13" s="174"/>
      <c r="C13" s="174"/>
      <c r="D13" s="174"/>
      <c r="E13" s="172"/>
      <c r="F13" s="174"/>
      <c r="G13" s="101" t="s">
        <v>249</v>
      </c>
      <c r="H13" s="102" t="s">
        <v>265</v>
      </c>
      <c r="I13" s="101" t="s">
        <v>249</v>
      </c>
      <c r="J13" s="102" t="s">
        <v>265</v>
      </c>
      <c r="K13" s="101" t="s">
        <v>249</v>
      </c>
      <c r="L13" s="101" t="s">
        <v>265</v>
      </c>
      <c r="M13" s="28" t="s">
        <v>249</v>
      </c>
      <c r="N13" s="28" t="s">
        <v>265</v>
      </c>
      <c r="O13" s="28" t="s">
        <v>249</v>
      </c>
      <c r="P13" s="103" t="s">
        <v>265</v>
      </c>
      <c r="Q13" s="28" t="s">
        <v>249</v>
      </c>
      <c r="R13" s="103" t="s">
        <v>265</v>
      </c>
      <c r="S13" s="28" t="s">
        <v>249</v>
      </c>
      <c r="T13" s="103" t="s">
        <v>265</v>
      </c>
      <c r="U13" s="28" t="s">
        <v>249</v>
      </c>
      <c r="V13" s="103" t="s">
        <v>265</v>
      </c>
      <c r="W13" s="28" t="s">
        <v>249</v>
      </c>
      <c r="X13" s="103" t="s">
        <v>265</v>
      </c>
      <c r="Y13" s="28" t="s">
        <v>249</v>
      </c>
      <c r="Z13" s="103" t="s">
        <v>265</v>
      </c>
      <c r="AA13" s="28" t="s">
        <v>249</v>
      </c>
      <c r="AB13" s="103" t="s">
        <v>265</v>
      </c>
    </row>
    <row r="14" spans="1:28" ht="12.95" thickBot="1" x14ac:dyDescent="0.3">
      <c r="A14" s="29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104">
        <v>7</v>
      </c>
      <c r="H14" s="105">
        <v>8</v>
      </c>
      <c r="I14" s="104">
        <v>9</v>
      </c>
      <c r="J14" s="105">
        <v>10</v>
      </c>
      <c r="K14" s="106">
        <v>7</v>
      </c>
      <c r="L14" s="107">
        <v>8</v>
      </c>
      <c r="M14" s="106">
        <v>9</v>
      </c>
      <c r="N14" s="107">
        <v>10</v>
      </c>
      <c r="O14" s="106">
        <v>9</v>
      </c>
      <c r="P14" s="107">
        <v>10</v>
      </c>
      <c r="Q14" s="106">
        <v>11</v>
      </c>
      <c r="R14" s="107">
        <v>12</v>
      </c>
      <c r="S14" s="106">
        <v>7</v>
      </c>
      <c r="T14" s="107">
        <v>8</v>
      </c>
      <c r="U14" s="106">
        <v>9</v>
      </c>
      <c r="V14" s="107">
        <v>10</v>
      </c>
      <c r="W14" s="106">
        <v>7</v>
      </c>
      <c r="X14" s="107">
        <v>8</v>
      </c>
      <c r="Y14" s="106">
        <v>9</v>
      </c>
      <c r="Z14" s="107">
        <v>10</v>
      </c>
      <c r="AA14" s="106">
        <v>7</v>
      </c>
      <c r="AB14" s="107">
        <v>8</v>
      </c>
    </row>
    <row r="15" spans="1:28" ht="33.75" x14ac:dyDescent="0.2">
      <c r="A15" s="108" t="s">
        <v>268</v>
      </c>
      <c r="B15" s="109"/>
      <c r="C15" s="110"/>
      <c r="D15" s="109"/>
      <c r="E15" s="111"/>
      <c r="F15" s="112"/>
      <c r="G15" s="41">
        <f>G16+G43+G116+G130+G207+G255+G293+G336+G357+G376+G380+G402+G395</f>
        <v>1034821.7999999999</v>
      </c>
      <c r="H15" s="41">
        <f>H16+H43+H116+H130+H207+H255+H293+H336+H357+H376+H380+H402+H395</f>
        <v>1056390.4000000001</v>
      </c>
      <c r="I15" s="41">
        <f>I16+I43</f>
        <v>2295.261</v>
      </c>
      <c r="J15" s="41">
        <f>J16+J43+J380</f>
        <v>2227.0750000000003</v>
      </c>
      <c r="K15" s="41">
        <f>G15+I15</f>
        <v>1037117.061</v>
      </c>
      <c r="L15" s="42">
        <f>H15+J15</f>
        <v>1058617.4750000001</v>
      </c>
      <c r="M15" s="42">
        <f>M43</f>
        <v>42465</v>
      </c>
      <c r="N15" s="42">
        <f>N43</f>
        <v>42940</v>
      </c>
      <c r="O15" s="41">
        <f>K15+M15</f>
        <v>1079582.061</v>
      </c>
      <c r="P15" s="41">
        <f>L15+N15</f>
        <v>1101557.4750000001</v>
      </c>
      <c r="Q15" s="41">
        <f>Q16+Q43+Q116+Q130+Q207+Q255+Q293+Q336+Q357+Q376+Q380+Q395+Q402</f>
        <v>10000</v>
      </c>
      <c r="R15" s="41"/>
      <c r="S15" s="41">
        <f>O15+Q15</f>
        <v>1089582.061</v>
      </c>
      <c r="T15" s="41">
        <f>P15+R15</f>
        <v>1101557.4750000001</v>
      </c>
      <c r="U15" s="41"/>
      <c r="V15" s="41"/>
      <c r="W15" s="41">
        <f>S15+U15</f>
        <v>1089582.061</v>
      </c>
      <c r="X15" s="41">
        <f>T15+V15</f>
        <v>1101557.4750000001</v>
      </c>
      <c r="Y15" s="41">
        <f>Y16+Y43</f>
        <v>0</v>
      </c>
      <c r="Z15" s="41"/>
      <c r="AA15" s="41">
        <f>W15+Y15</f>
        <v>1089582.061</v>
      </c>
      <c r="AB15" s="41">
        <f>X15+Z15</f>
        <v>1101557.4750000001</v>
      </c>
    </row>
    <row r="16" spans="1:28" ht="67.5" x14ac:dyDescent="0.2">
      <c r="A16" s="141" t="s">
        <v>301</v>
      </c>
      <c r="B16" s="113" t="s">
        <v>108</v>
      </c>
      <c r="C16" s="114" t="s">
        <v>3</v>
      </c>
      <c r="D16" s="113" t="s">
        <v>2</v>
      </c>
      <c r="E16" s="115" t="s">
        <v>9</v>
      </c>
      <c r="F16" s="116" t="s">
        <v>7</v>
      </c>
      <c r="G16" s="41">
        <f>G17+G23+G26+G31+G34+G37+G40</f>
        <v>8914.1</v>
      </c>
      <c r="H16" s="41">
        <f>H17+H23+H26+H31+H34+H37+H40</f>
        <v>8914.1</v>
      </c>
      <c r="I16" s="41">
        <f>I20</f>
        <v>238.8</v>
      </c>
      <c r="J16" s="41">
        <f>J20</f>
        <v>238.4</v>
      </c>
      <c r="K16" s="41">
        <f t="shared" ref="K16:K88" si="0">G16+I16</f>
        <v>9152.9</v>
      </c>
      <c r="L16" s="42">
        <f t="shared" ref="L16:L88" si="1">H16+J16</f>
        <v>9152.5</v>
      </c>
      <c r="M16" s="52"/>
      <c r="N16" s="52"/>
      <c r="O16" s="69">
        <f t="shared" ref="O16:P31" si="2">K16+M16</f>
        <v>9152.9</v>
      </c>
      <c r="P16" s="69">
        <f t="shared" si="2"/>
        <v>9152.5</v>
      </c>
      <c r="Q16" s="69"/>
      <c r="R16" s="69"/>
      <c r="S16" s="69">
        <f t="shared" ref="S16:S85" si="3">O16+Q16</f>
        <v>9152.9</v>
      </c>
      <c r="T16" s="69">
        <f t="shared" ref="T16:T85" si="4">P16+R16</f>
        <v>9152.5</v>
      </c>
      <c r="U16" s="69"/>
      <c r="V16" s="69"/>
      <c r="W16" s="69">
        <f t="shared" ref="W16:W85" si="5">S16+U16</f>
        <v>9152.9</v>
      </c>
      <c r="X16" s="69">
        <f t="shared" ref="X16:X85" si="6">T16+V16</f>
        <v>9152.5</v>
      </c>
      <c r="Y16" s="69"/>
      <c r="Z16" s="69"/>
      <c r="AA16" s="69">
        <f t="shared" ref="AA16:AA85" si="7">W16+Y16</f>
        <v>9152.9</v>
      </c>
      <c r="AB16" s="69">
        <f t="shared" ref="AB16:AB85" si="8">X16+Z16</f>
        <v>9152.5</v>
      </c>
    </row>
    <row r="17" spans="1:28" ht="33.75" x14ac:dyDescent="0.2">
      <c r="A17" s="43" t="s">
        <v>121</v>
      </c>
      <c r="B17" s="56" t="s">
        <v>108</v>
      </c>
      <c r="C17" s="57" t="s">
        <v>3</v>
      </c>
      <c r="D17" s="56" t="s">
        <v>2</v>
      </c>
      <c r="E17" s="58" t="s">
        <v>120</v>
      </c>
      <c r="F17" s="61" t="s">
        <v>7</v>
      </c>
      <c r="G17" s="53">
        <f>G18</f>
        <v>608</v>
      </c>
      <c r="H17" s="53">
        <f>H18</f>
        <v>608</v>
      </c>
      <c r="I17" s="53"/>
      <c r="J17" s="53"/>
      <c r="K17" s="53">
        <f t="shared" si="0"/>
        <v>608</v>
      </c>
      <c r="L17" s="92">
        <f t="shared" si="1"/>
        <v>608</v>
      </c>
      <c r="M17" s="52"/>
      <c r="N17" s="52"/>
      <c r="O17" s="50">
        <f t="shared" si="2"/>
        <v>608</v>
      </c>
      <c r="P17" s="50">
        <f t="shared" si="2"/>
        <v>608</v>
      </c>
      <c r="Q17" s="50"/>
      <c r="R17" s="50"/>
      <c r="S17" s="50">
        <f t="shared" si="3"/>
        <v>608</v>
      </c>
      <c r="T17" s="50">
        <f t="shared" si="4"/>
        <v>608</v>
      </c>
      <c r="U17" s="50"/>
      <c r="V17" s="50"/>
      <c r="W17" s="50">
        <f t="shared" si="5"/>
        <v>608</v>
      </c>
      <c r="X17" s="50">
        <f t="shared" si="6"/>
        <v>608</v>
      </c>
      <c r="Y17" s="50"/>
      <c r="Z17" s="50"/>
      <c r="AA17" s="50">
        <f t="shared" si="7"/>
        <v>608</v>
      </c>
      <c r="AB17" s="50">
        <f t="shared" si="8"/>
        <v>608</v>
      </c>
    </row>
    <row r="18" spans="1:28" x14ac:dyDescent="0.2">
      <c r="A18" s="43" t="s">
        <v>71</v>
      </c>
      <c r="B18" s="56" t="s">
        <v>108</v>
      </c>
      <c r="C18" s="57" t="s">
        <v>3</v>
      </c>
      <c r="D18" s="56" t="s">
        <v>2</v>
      </c>
      <c r="E18" s="58" t="s">
        <v>120</v>
      </c>
      <c r="F18" s="61">
        <v>800</v>
      </c>
      <c r="G18" s="53">
        <f>G19</f>
        <v>608</v>
      </c>
      <c r="H18" s="53">
        <f>H19</f>
        <v>608</v>
      </c>
      <c r="I18" s="53"/>
      <c r="J18" s="53"/>
      <c r="K18" s="53">
        <f t="shared" si="0"/>
        <v>608</v>
      </c>
      <c r="L18" s="92">
        <f t="shared" si="1"/>
        <v>608</v>
      </c>
      <c r="M18" s="52"/>
      <c r="N18" s="52"/>
      <c r="O18" s="50">
        <f t="shared" si="2"/>
        <v>608</v>
      </c>
      <c r="P18" s="50">
        <f t="shared" si="2"/>
        <v>608</v>
      </c>
      <c r="Q18" s="50"/>
      <c r="R18" s="50"/>
      <c r="S18" s="50">
        <f t="shared" si="3"/>
        <v>608</v>
      </c>
      <c r="T18" s="50">
        <f t="shared" si="4"/>
        <v>608</v>
      </c>
      <c r="U18" s="50"/>
      <c r="V18" s="50"/>
      <c r="W18" s="50">
        <f t="shared" si="5"/>
        <v>608</v>
      </c>
      <c r="X18" s="50">
        <f t="shared" si="6"/>
        <v>608</v>
      </c>
      <c r="Y18" s="50"/>
      <c r="Z18" s="50"/>
      <c r="AA18" s="50">
        <f t="shared" si="7"/>
        <v>608</v>
      </c>
      <c r="AB18" s="50">
        <f t="shared" si="8"/>
        <v>608</v>
      </c>
    </row>
    <row r="19" spans="1:28" ht="45" x14ac:dyDescent="0.2">
      <c r="A19" s="43" t="s">
        <v>109</v>
      </c>
      <c r="B19" s="56" t="s">
        <v>108</v>
      </c>
      <c r="C19" s="57" t="s">
        <v>3</v>
      </c>
      <c r="D19" s="56" t="s">
        <v>2</v>
      </c>
      <c r="E19" s="58" t="s">
        <v>120</v>
      </c>
      <c r="F19" s="61">
        <v>810</v>
      </c>
      <c r="G19" s="53">
        <v>608</v>
      </c>
      <c r="H19" s="53">
        <v>608</v>
      </c>
      <c r="I19" s="53"/>
      <c r="J19" s="53"/>
      <c r="K19" s="53">
        <f t="shared" si="0"/>
        <v>608</v>
      </c>
      <c r="L19" s="92">
        <f t="shared" si="1"/>
        <v>608</v>
      </c>
      <c r="M19" s="52"/>
      <c r="N19" s="52"/>
      <c r="O19" s="50">
        <f t="shared" si="2"/>
        <v>608</v>
      </c>
      <c r="P19" s="50">
        <f t="shared" si="2"/>
        <v>608</v>
      </c>
      <c r="Q19" s="50"/>
      <c r="R19" s="50"/>
      <c r="S19" s="50">
        <f t="shared" si="3"/>
        <v>608</v>
      </c>
      <c r="T19" s="50">
        <f t="shared" si="4"/>
        <v>608</v>
      </c>
      <c r="U19" s="50"/>
      <c r="V19" s="50"/>
      <c r="W19" s="50">
        <f t="shared" si="5"/>
        <v>608</v>
      </c>
      <c r="X19" s="50">
        <f t="shared" si="6"/>
        <v>608</v>
      </c>
      <c r="Y19" s="50"/>
      <c r="Z19" s="50"/>
      <c r="AA19" s="50">
        <f t="shared" si="7"/>
        <v>608</v>
      </c>
      <c r="AB19" s="50">
        <f t="shared" si="8"/>
        <v>608</v>
      </c>
    </row>
    <row r="20" spans="1:28" ht="22.5" x14ac:dyDescent="0.2">
      <c r="A20" s="54" t="s">
        <v>331</v>
      </c>
      <c r="B20" s="56">
        <v>1</v>
      </c>
      <c r="C20" s="57">
        <v>0</v>
      </c>
      <c r="D20" s="56">
        <v>0</v>
      </c>
      <c r="E20" s="58">
        <v>78270</v>
      </c>
      <c r="F20" s="61"/>
      <c r="G20" s="61"/>
      <c r="H20" s="53"/>
      <c r="I20" s="50">
        <f>I21</f>
        <v>238.8</v>
      </c>
      <c r="J20" s="50">
        <f>J21</f>
        <v>238.4</v>
      </c>
      <c r="K20" s="53">
        <f t="shared" ref="K20:L22" si="9">I20</f>
        <v>238.8</v>
      </c>
      <c r="L20" s="92">
        <f t="shared" si="9"/>
        <v>238.4</v>
      </c>
      <c r="M20" s="52"/>
      <c r="N20" s="52"/>
      <c r="O20" s="50">
        <f t="shared" si="2"/>
        <v>238.8</v>
      </c>
      <c r="P20" s="50">
        <f t="shared" si="2"/>
        <v>238.4</v>
      </c>
      <c r="Q20" s="50"/>
      <c r="R20" s="50"/>
      <c r="S20" s="50">
        <f t="shared" si="3"/>
        <v>238.8</v>
      </c>
      <c r="T20" s="50">
        <f t="shared" si="4"/>
        <v>238.4</v>
      </c>
      <c r="U20" s="50"/>
      <c r="V20" s="50"/>
      <c r="W20" s="50">
        <f t="shared" si="5"/>
        <v>238.8</v>
      </c>
      <c r="X20" s="50">
        <f t="shared" si="6"/>
        <v>238.4</v>
      </c>
      <c r="Y20" s="50"/>
      <c r="Z20" s="50"/>
      <c r="AA20" s="50">
        <f t="shared" si="7"/>
        <v>238.8</v>
      </c>
      <c r="AB20" s="50">
        <f t="shared" si="8"/>
        <v>238.4</v>
      </c>
    </row>
    <row r="21" spans="1:28" x14ac:dyDescent="0.2">
      <c r="A21" s="43" t="s">
        <v>71</v>
      </c>
      <c r="B21" s="56">
        <v>1</v>
      </c>
      <c r="C21" s="57">
        <v>0</v>
      </c>
      <c r="D21" s="56">
        <v>0</v>
      </c>
      <c r="E21" s="58">
        <v>78270</v>
      </c>
      <c r="F21" s="61">
        <v>800</v>
      </c>
      <c r="G21" s="61"/>
      <c r="H21" s="53"/>
      <c r="I21" s="50">
        <f>I22</f>
        <v>238.8</v>
      </c>
      <c r="J21" s="50">
        <f>J22</f>
        <v>238.4</v>
      </c>
      <c r="K21" s="53">
        <f t="shared" si="9"/>
        <v>238.8</v>
      </c>
      <c r="L21" s="92">
        <f t="shared" si="9"/>
        <v>238.4</v>
      </c>
      <c r="M21" s="52"/>
      <c r="N21" s="52"/>
      <c r="O21" s="50">
        <f t="shared" si="2"/>
        <v>238.8</v>
      </c>
      <c r="P21" s="50">
        <f t="shared" si="2"/>
        <v>238.4</v>
      </c>
      <c r="Q21" s="50"/>
      <c r="R21" s="50"/>
      <c r="S21" s="50">
        <f t="shared" si="3"/>
        <v>238.8</v>
      </c>
      <c r="T21" s="50">
        <f t="shared" si="4"/>
        <v>238.4</v>
      </c>
      <c r="U21" s="50"/>
      <c r="V21" s="50"/>
      <c r="W21" s="50">
        <f t="shared" si="5"/>
        <v>238.8</v>
      </c>
      <c r="X21" s="50">
        <f t="shared" si="6"/>
        <v>238.4</v>
      </c>
      <c r="Y21" s="50"/>
      <c r="Z21" s="50"/>
      <c r="AA21" s="50">
        <f t="shared" si="7"/>
        <v>238.8</v>
      </c>
      <c r="AB21" s="50">
        <f t="shared" si="8"/>
        <v>238.4</v>
      </c>
    </row>
    <row r="22" spans="1:28" ht="45" x14ac:dyDescent="0.2">
      <c r="A22" s="43" t="s">
        <v>109</v>
      </c>
      <c r="B22" s="56">
        <v>1</v>
      </c>
      <c r="C22" s="57">
        <v>0</v>
      </c>
      <c r="D22" s="56">
        <v>0</v>
      </c>
      <c r="E22" s="58">
        <v>78270</v>
      </c>
      <c r="F22" s="61">
        <v>810</v>
      </c>
      <c r="G22" s="53"/>
      <c r="H22" s="53"/>
      <c r="I22" s="50">
        <v>238.8</v>
      </c>
      <c r="J22" s="50">
        <v>238.4</v>
      </c>
      <c r="K22" s="53">
        <f t="shared" si="9"/>
        <v>238.8</v>
      </c>
      <c r="L22" s="92">
        <f t="shared" si="9"/>
        <v>238.4</v>
      </c>
      <c r="M22" s="52"/>
      <c r="N22" s="52"/>
      <c r="O22" s="50">
        <f t="shared" si="2"/>
        <v>238.8</v>
      </c>
      <c r="P22" s="50">
        <f t="shared" si="2"/>
        <v>238.4</v>
      </c>
      <c r="Q22" s="50"/>
      <c r="R22" s="50"/>
      <c r="S22" s="50">
        <f t="shared" si="3"/>
        <v>238.8</v>
      </c>
      <c r="T22" s="50">
        <f t="shared" si="4"/>
        <v>238.4</v>
      </c>
      <c r="U22" s="50"/>
      <c r="V22" s="50"/>
      <c r="W22" s="50">
        <f t="shared" si="5"/>
        <v>238.8</v>
      </c>
      <c r="X22" s="50">
        <f t="shared" si="6"/>
        <v>238.4</v>
      </c>
      <c r="Y22" s="50"/>
      <c r="Z22" s="50"/>
      <c r="AA22" s="50">
        <f t="shared" si="7"/>
        <v>238.8</v>
      </c>
      <c r="AB22" s="50">
        <f t="shared" si="8"/>
        <v>238.4</v>
      </c>
    </row>
    <row r="23" spans="1:28" ht="22.5" x14ac:dyDescent="0.2">
      <c r="A23" s="43" t="s">
        <v>123</v>
      </c>
      <c r="B23" s="56" t="s">
        <v>108</v>
      </c>
      <c r="C23" s="57" t="s">
        <v>3</v>
      </c>
      <c r="D23" s="56" t="s">
        <v>2</v>
      </c>
      <c r="E23" s="58" t="s">
        <v>122</v>
      </c>
      <c r="F23" s="61" t="s">
        <v>7</v>
      </c>
      <c r="G23" s="53">
        <f>G24</f>
        <v>25</v>
      </c>
      <c r="H23" s="53">
        <f>H24</f>
        <v>25</v>
      </c>
      <c r="I23" s="53"/>
      <c r="J23" s="53"/>
      <c r="K23" s="53">
        <f t="shared" si="0"/>
        <v>25</v>
      </c>
      <c r="L23" s="92">
        <f t="shared" si="1"/>
        <v>25</v>
      </c>
      <c r="M23" s="52"/>
      <c r="N23" s="52"/>
      <c r="O23" s="50">
        <f t="shared" si="2"/>
        <v>25</v>
      </c>
      <c r="P23" s="50">
        <f t="shared" si="2"/>
        <v>25</v>
      </c>
      <c r="Q23" s="50"/>
      <c r="R23" s="50"/>
      <c r="S23" s="50">
        <f t="shared" si="3"/>
        <v>25</v>
      </c>
      <c r="T23" s="50">
        <f t="shared" si="4"/>
        <v>25</v>
      </c>
      <c r="U23" s="50"/>
      <c r="V23" s="50"/>
      <c r="W23" s="50">
        <f t="shared" si="5"/>
        <v>25</v>
      </c>
      <c r="X23" s="50">
        <f t="shared" si="6"/>
        <v>25</v>
      </c>
      <c r="Y23" s="50"/>
      <c r="Z23" s="50"/>
      <c r="AA23" s="50">
        <f t="shared" si="7"/>
        <v>25</v>
      </c>
      <c r="AB23" s="50">
        <f t="shared" si="8"/>
        <v>25</v>
      </c>
    </row>
    <row r="24" spans="1:28" ht="22.5" x14ac:dyDescent="0.2">
      <c r="A24" s="43" t="s">
        <v>14</v>
      </c>
      <c r="B24" s="56" t="s">
        <v>108</v>
      </c>
      <c r="C24" s="57" t="s">
        <v>3</v>
      </c>
      <c r="D24" s="56" t="s">
        <v>2</v>
      </c>
      <c r="E24" s="58" t="s">
        <v>122</v>
      </c>
      <c r="F24" s="61">
        <v>200</v>
      </c>
      <c r="G24" s="53">
        <f>G25</f>
        <v>25</v>
      </c>
      <c r="H24" s="53">
        <f>H25</f>
        <v>25</v>
      </c>
      <c r="I24" s="53"/>
      <c r="J24" s="53"/>
      <c r="K24" s="53">
        <f t="shared" si="0"/>
        <v>25</v>
      </c>
      <c r="L24" s="92">
        <f t="shared" si="1"/>
        <v>25</v>
      </c>
      <c r="M24" s="52"/>
      <c r="N24" s="52"/>
      <c r="O24" s="50">
        <f t="shared" si="2"/>
        <v>25</v>
      </c>
      <c r="P24" s="50">
        <f t="shared" si="2"/>
        <v>25</v>
      </c>
      <c r="Q24" s="50"/>
      <c r="R24" s="50"/>
      <c r="S24" s="50">
        <f t="shared" si="3"/>
        <v>25</v>
      </c>
      <c r="T24" s="50">
        <f t="shared" si="4"/>
        <v>25</v>
      </c>
      <c r="U24" s="50"/>
      <c r="V24" s="50"/>
      <c r="W24" s="50">
        <f t="shared" si="5"/>
        <v>25</v>
      </c>
      <c r="X24" s="50">
        <f t="shared" si="6"/>
        <v>25</v>
      </c>
      <c r="Y24" s="50"/>
      <c r="Z24" s="50"/>
      <c r="AA24" s="50">
        <f t="shared" si="7"/>
        <v>25</v>
      </c>
      <c r="AB24" s="50">
        <f t="shared" si="8"/>
        <v>25</v>
      </c>
    </row>
    <row r="25" spans="1:28" ht="22.5" x14ac:dyDescent="0.2">
      <c r="A25" s="43" t="s">
        <v>13</v>
      </c>
      <c r="B25" s="56" t="s">
        <v>108</v>
      </c>
      <c r="C25" s="57" t="s">
        <v>3</v>
      </c>
      <c r="D25" s="56" t="s">
        <v>2</v>
      </c>
      <c r="E25" s="58" t="s">
        <v>122</v>
      </c>
      <c r="F25" s="61">
        <v>240</v>
      </c>
      <c r="G25" s="53">
        <v>25</v>
      </c>
      <c r="H25" s="53">
        <v>25</v>
      </c>
      <c r="I25" s="53"/>
      <c r="J25" s="53"/>
      <c r="K25" s="53">
        <f t="shared" si="0"/>
        <v>25</v>
      </c>
      <c r="L25" s="92">
        <f t="shared" si="1"/>
        <v>25</v>
      </c>
      <c r="M25" s="52"/>
      <c r="N25" s="52"/>
      <c r="O25" s="50">
        <f t="shared" si="2"/>
        <v>25</v>
      </c>
      <c r="P25" s="50">
        <f t="shared" si="2"/>
        <v>25</v>
      </c>
      <c r="Q25" s="50"/>
      <c r="R25" s="50"/>
      <c r="S25" s="50">
        <f t="shared" si="3"/>
        <v>25</v>
      </c>
      <c r="T25" s="50">
        <f t="shared" si="4"/>
        <v>25</v>
      </c>
      <c r="U25" s="50"/>
      <c r="V25" s="50"/>
      <c r="W25" s="50">
        <f t="shared" si="5"/>
        <v>25</v>
      </c>
      <c r="X25" s="50">
        <f t="shared" si="6"/>
        <v>25</v>
      </c>
      <c r="Y25" s="50"/>
      <c r="Z25" s="50"/>
      <c r="AA25" s="50">
        <f t="shared" si="7"/>
        <v>25</v>
      </c>
      <c r="AB25" s="50">
        <f t="shared" si="8"/>
        <v>25</v>
      </c>
    </row>
    <row r="26" spans="1:28" ht="22.5" x14ac:dyDescent="0.2">
      <c r="A26" s="43" t="s">
        <v>15</v>
      </c>
      <c r="B26" s="56" t="s">
        <v>108</v>
      </c>
      <c r="C26" s="57" t="s">
        <v>3</v>
      </c>
      <c r="D26" s="56" t="s">
        <v>2</v>
      </c>
      <c r="E26" s="58" t="s">
        <v>11</v>
      </c>
      <c r="F26" s="61" t="s">
        <v>7</v>
      </c>
      <c r="G26" s="53">
        <f>G27+G29</f>
        <v>7776</v>
      </c>
      <c r="H26" s="53">
        <f>H27+H29</f>
        <v>7776</v>
      </c>
      <c r="I26" s="53"/>
      <c r="J26" s="53"/>
      <c r="K26" s="53">
        <f t="shared" si="0"/>
        <v>7776</v>
      </c>
      <c r="L26" s="92">
        <f t="shared" si="1"/>
        <v>7776</v>
      </c>
      <c r="M26" s="52"/>
      <c r="N26" s="52"/>
      <c r="O26" s="50">
        <f t="shared" si="2"/>
        <v>7776</v>
      </c>
      <c r="P26" s="50">
        <f t="shared" si="2"/>
        <v>7776</v>
      </c>
      <c r="Q26" s="50"/>
      <c r="R26" s="50"/>
      <c r="S26" s="50">
        <f t="shared" si="3"/>
        <v>7776</v>
      </c>
      <c r="T26" s="50">
        <f t="shared" si="4"/>
        <v>7776</v>
      </c>
      <c r="U26" s="50"/>
      <c r="V26" s="50"/>
      <c r="W26" s="50">
        <f t="shared" si="5"/>
        <v>7776</v>
      </c>
      <c r="X26" s="50">
        <f t="shared" si="6"/>
        <v>7776</v>
      </c>
      <c r="Y26" s="50"/>
      <c r="Z26" s="50"/>
      <c r="AA26" s="50">
        <f t="shared" si="7"/>
        <v>7776</v>
      </c>
      <c r="AB26" s="50">
        <f t="shared" si="8"/>
        <v>7776</v>
      </c>
    </row>
    <row r="27" spans="1:28" ht="56.25" x14ac:dyDescent="0.2">
      <c r="A27" s="43" t="s">
        <v>6</v>
      </c>
      <c r="B27" s="56" t="s">
        <v>108</v>
      </c>
      <c r="C27" s="57" t="s">
        <v>3</v>
      </c>
      <c r="D27" s="56" t="s">
        <v>2</v>
      </c>
      <c r="E27" s="58" t="s">
        <v>11</v>
      </c>
      <c r="F27" s="61">
        <v>100</v>
      </c>
      <c r="G27" s="53">
        <f>G28</f>
        <v>7305.9</v>
      </c>
      <c r="H27" s="53">
        <f>H28</f>
        <v>7305.9</v>
      </c>
      <c r="I27" s="53"/>
      <c r="J27" s="53"/>
      <c r="K27" s="53">
        <f t="shared" si="0"/>
        <v>7305.9</v>
      </c>
      <c r="L27" s="92">
        <f t="shared" si="1"/>
        <v>7305.9</v>
      </c>
      <c r="M27" s="52"/>
      <c r="N27" s="52"/>
      <c r="O27" s="50">
        <f t="shared" si="2"/>
        <v>7305.9</v>
      </c>
      <c r="P27" s="50">
        <f t="shared" si="2"/>
        <v>7305.9</v>
      </c>
      <c r="Q27" s="50"/>
      <c r="R27" s="50"/>
      <c r="S27" s="50">
        <f t="shared" si="3"/>
        <v>7305.9</v>
      </c>
      <c r="T27" s="50">
        <f t="shared" si="4"/>
        <v>7305.9</v>
      </c>
      <c r="U27" s="50"/>
      <c r="V27" s="50"/>
      <c r="W27" s="50">
        <f t="shared" si="5"/>
        <v>7305.9</v>
      </c>
      <c r="X27" s="50">
        <f t="shared" si="6"/>
        <v>7305.9</v>
      </c>
      <c r="Y27" s="50"/>
      <c r="Z27" s="50"/>
      <c r="AA27" s="50">
        <f t="shared" si="7"/>
        <v>7305.9</v>
      </c>
      <c r="AB27" s="50">
        <f t="shared" si="8"/>
        <v>7305.9</v>
      </c>
    </row>
    <row r="28" spans="1:28" ht="22.5" x14ac:dyDescent="0.2">
      <c r="A28" s="43" t="s">
        <v>5</v>
      </c>
      <c r="B28" s="56" t="s">
        <v>108</v>
      </c>
      <c r="C28" s="57" t="s">
        <v>3</v>
      </c>
      <c r="D28" s="56" t="s">
        <v>2</v>
      </c>
      <c r="E28" s="58" t="s">
        <v>11</v>
      </c>
      <c r="F28" s="61">
        <v>120</v>
      </c>
      <c r="G28" s="53">
        <v>7305.9</v>
      </c>
      <c r="H28" s="53">
        <v>7305.9</v>
      </c>
      <c r="I28" s="53"/>
      <c r="J28" s="53"/>
      <c r="K28" s="53">
        <f t="shared" si="0"/>
        <v>7305.9</v>
      </c>
      <c r="L28" s="92">
        <f t="shared" si="1"/>
        <v>7305.9</v>
      </c>
      <c r="M28" s="52"/>
      <c r="N28" s="52"/>
      <c r="O28" s="50">
        <f t="shared" si="2"/>
        <v>7305.9</v>
      </c>
      <c r="P28" s="50">
        <f t="shared" si="2"/>
        <v>7305.9</v>
      </c>
      <c r="Q28" s="50"/>
      <c r="R28" s="50"/>
      <c r="S28" s="50">
        <f t="shared" si="3"/>
        <v>7305.9</v>
      </c>
      <c r="T28" s="50">
        <f t="shared" si="4"/>
        <v>7305.9</v>
      </c>
      <c r="U28" s="50"/>
      <c r="V28" s="50"/>
      <c r="W28" s="50">
        <f t="shared" si="5"/>
        <v>7305.9</v>
      </c>
      <c r="X28" s="50">
        <f t="shared" si="6"/>
        <v>7305.9</v>
      </c>
      <c r="Y28" s="50"/>
      <c r="Z28" s="50"/>
      <c r="AA28" s="50">
        <f t="shared" si="7"/>
        <v>7305.9</v>
      </c>
      <c r="AB28" s="50">
        <f t="shared" si="8"/>
        <v>7305.9</v>
      </c>
    </row>
    <row r="29" spans="1:28" ht="22.5" x14ac:dyDescent="0.2">
      <c r="A29" s="43" t="s">
        <v>14</v>
      </c>
      <c r="B29" s="56" t="s">
        <v>108</v>
      </c>
      <c r="C29" s="57" t="s">
        <v>3</v>
      </c>
      <c r="D29" s="56" t="s">
        <v>2</v>
      </c>
      <c r="E29" s="58" t="s">
        <v>11</v>
      </c>
      <c r="F29" s="61">
        <v>200</v>
      </c>
      <c r="G29" s="53">
        <f>G30</f>
        <v>470.1</v>
      </c>
      <c r="H29" s="53">
        <f>H30</f>
        <v>470.1</v>
      </c>
      <c r="I29" s="53"/>
      <c r="J29" s="53"/>
      <c r="K29" s="53">
        <f t="shared" si="0"/>
        <v>470.1</v>
      </c>
      <c r="L29" s="92">
        <f t="shared" si="1"/>
        <v>470.1</v>
      </c>
      <c r="M29" s="52"/>
      <c r="N29" s="52"/>
      <c r="O29" s="50">
        <f t="shared" si="2"/>
        <v>470.1</v>
      </c>
      <c r="P29" s="50">
        <f t="shared" si="2"/>
        <v>470.1</v>
      </c>
      <c r="Q29" s="50"/>
      <c r="R29" s="50"/>
      <c r="S29" s="50">
        <f t="shared" si="3"/>
        <v>470.1</v>
      </c>
      <c r="T29" s="50">
        <f t="shared" si="4"/>
        <v>470.1</v>
      </c>
      <c r="U29" s="50"/>
      <c r="V29" s="50"/>
      <c r="W29" s="50">
        <f t="shared" si="5"/>
        <v>470.1</v>
      </c>
      <c r="X29" s="50">
        <f t="shared" si="6"/>
        <v>470.1</v>
      </c>
      <c r="Y29" s="50"/>
      <c r="Z29" s="50"/>
      <c r="AA29" s="50">
        <f t="shared" si="7"/>
        <v>470.1</v>
      </c>
      <c r="AB29" s="50">
        <f t="shared" si="8"/>
        <v>470.1</v>
      </c>
    </row>
    <row r="30" spans="1:28" ht="22.5" x14ac:dyDescent="0.2">
      <c r="A30" s="43" t="s">
        <v>13</v>
      </c>
      <c r="B30" s="56" t="s">
        <v>108</v>
      </c>
      <c r="C30" s="57" t="s">
        <v>3</v>
      </c>
      <c r="D30" s="56" t="s">
        <v>2</v>
      </c>
      <c r="E30" s="58" t="s">
        <v>11</v>
      </c>
      <c r="F30" s="61">
        <v>240</v>
      </c>
      <c r="G30" s="53">
        <f>437.1+33</f>
        <v>470.1</v>
      </c>
      <c r="H30" s="53">
        <f>437.1+33</f>
        <v>470.1</v>
      </c>
      <c r="I30" s="53"/>
      <c r="J30" s="53"/>
      <c r="K30" s="53">
        <f t="shared" si="0"/>
        <v>470.1</v>
      </c>
      <c r="L30" s="92">
        <f t="shared" si="1"/>
        <v>470.1</v>
      </c>
      <c r="M30" s="52"/>
      <c r="N30" s="52"/>
      <c r="O30" s="50">
        <f t="shared" si="2"/>
        <v>470.1</v>
      </c>
      <c r="P30" s="50">
        <f t="shared" si="2"/>
        <v>470.1</v>
      </c>
      <c r="Q30" s="50"/>
      <c r="R30" s="50"/>
      <c r="S30" s="50">
        <f t="shared" si="3"/>
        <v>470.1</v>
      </c>
      <c r="T30" s="50">
        <f t="shared" si="4"/>
        <v>470.1</v>
      </c>
      <c r="U30" s="50"/>
      <c r="V30" s="50"/>
      <c r="W30" s="50">
        <f t="shared" si="5"/>
        <v>470.1</v>
      </c>
      <c r="X30" s="50">
        <f t="shared" si="6"/>
        <v>470.1</v>
      </c>
      <c r="Y30" s="50"/>
      <c r="Z30" s="50"/>
      <c r="AA30" s="50">
        <f t="shared" si="7"/>
        <v>470.1</v>
      </c>
      <c r="AB30" s="50">
        <f t="shared" si="8"/>
        <v>470.1</v>
      </c>
    </row>
    <row r="31" spans="1:28" ht="22.5" x14ac:dyDescent="0.2">
      <c r="A31" s="43" t="s">
        <v>117</v>
      </c>
      <c r="B31" s="56" t="s">
        <v>108</v>
      </c>
      <c r="C31" s="57" t="s">
        <v>3</v>
      </c>
      <c r="D31" s="56" t="s">
        <v>2</v>
      </c>
      <c r="E31" s="58" t="s">
        <v>116</v>
      </c>
      <c r="F31" s="61" t="s">
        <v>7</v>
      </c>
      <c r="G31" s="53">
        <f>G32</f>
        <v>313</v>
      </c>
      <c r="H31" s="53">
        <f>H32</f>
        <v>313</v>
      </c>
      <c r="I31" s="53"/>
      <c r="J31" s="53"/>
      <c r="K31" s="53">
        <f t="shared" si="0"/>
        <v>313</v>
      </c>
      <c r="L31" s="92">
        <f t="shared" si="1"/>
        <v>313</v>
      </c>
      <c r="M31" s="52"/>
      <c r="N31" s="52"/>
      <c r="O31" s="50">
        <f t="shared" si="2"/>
        <v>313</v>
      </c>
      <c r="P31" s="50">
        <f t="shared" si="2"/>
        <v>313</v>
      </c>
      <c r="Q31" s="50"/>
      <c r="R31" s="50"/>
      <c r="S31" s="50">
        <f t="shared" si="3"/>
        <v>313</v>
      </c>
      <c r="T31" s="50">
        <f t="shared" si="4"/>
        <v>313</v>
      </c>
      <c r="U31" s="50"/>
      <c r="V31" s="50"/>
      <c r="W31" s="50">
        <f t="shared" si="5"/>
        <v>313</v>
      </c>
      <c r="X31" s="50">
        <f t="shared" si="6"/>
        <v>313</v>
      </c>
      <c r="Y31" s="50"/>
      <c r="Z31" s="50"/>
      <c r="AA31" s="50">
        <f t="shared" si="7"/>
        <v>313</v>
      </c>
      <c r="AB31" s="50">
        <f t="shared" si="8"/>
        <v>313</v>
      </c>
    </row>
    <row r="32" spans="1:28" x14ac:dyDescent="0.2">
      <c r="A32" s="43" t="s">
        <v>71</v>
      </c>
      <c r="B32" s="56" t="s">
        <v>108</v>
      </c>
      <c r="C32" s="57" t="s">
        <v>3</v>
      </c>
      <c r="D32" s="56" t="s">
        <v>2</v>
      </c>
      <c r="E32" s="58" t="s">
        <v>116</v>
      </c>
      <c r="F32" s="61">
        <v>800</v>
      </c>
      <c r="G32" s="53">
        <f>G33</f>
        <v>313</v>
      </c>
      <c r="H32" s="53">
        <f>H33</f>
        <v>313</v>
      </c>
      <c r="I32" s="53"/>
      <c r="J32" s="53"/>
      <c r="K32" s="53">
        <f t="shared" si="0"/>
        <v>313</v>
      </c>
      <c r="L32" s="92">
        <f t="shared" si="1"/>
        <v>313</v>
      </c>
      <c r="M32" s="52"/>
      <c r="N32" s="52"/>
      <c r="O32" s="50">
        <f t="shared" ref="O32:P101" si="10">K32+M32</f>
        <v>313</v>
      </c>
      <c r="P32" s="50">
        <f t="shared" si="10"/>
        <v>313</v>
      </c>
      <c r="Q32" s="50"/>
      <c r="R32" s="50"/>
      <c r="S32" s="50">
        <f t="shared" si="3"/>
        <v>313</v>
      </c>
      <c r="T32" s="50">
        <f t="shared" si="4"/>
        <v>313</v>
      </c>
      <c r="U32" s="50"/>
      <c r="V32" s="50"/>
      <c r="W32" s="50">
        <f t="shared" si="5"/>
        <v>313</v>
      </c>
      <c r="X32" s="50">
        <f t="shared" si="6"/>
        <v>313</v>
      </c>
      <c r="Y32" s="50"/>
      <c r="Z32" s="50"/>
      <c r="AA32" s="50">
        <f t="shared" si="7"/>
        <v>313</v>
      </c>
      <c r="AB32" s="50">
        <f t="shared" si="8"/>
        <v>313</v>
      </c>
    </row>
    <row r="33" spans="1:28" ht="45" x14ac:dyDescent="0.2">
      <c r="A33" s="43" t="s">
        <v>109</v>
      </c>
      <c r="B33" s="56" t="s">
        <v>108</v>
      </c>
      <c r="C33" s="57" t="s">
        <v>3</v>
      </c>
      <c r="D33" s="56" t="s">
        <v>2</v>
      </c>
      <c r="E33" s="58" t="s">
        <v>116</v>
      </c>
      <c r="F33" s="61">
        <v>810</v>
      </c>
      <c r="G33" s="53">
        <v>313</v>
      </c>
      <c r="H33" s="53">
        <v>313</v>
      </c>
      <c r="I33" s="53"/>
      <c r="J33" s="53"/>
      <c r="K33" s="53">
        <f t="shared" si="0"/>
        <v>313</v>
      </c>
      <c r="L33" s="92">
        <f t="shared" si="1"/>
        <v>313</v>
      </c>
      <c r="M33" s="52"/>
      <c r="N33" s="52"/>
      <c r="O33" s="50">
        <f t="shared" si="10"/>
        <v>313</v>
      </c>
      <c r="P33" s="50">
        <f t="shared" si="10"/>
        <v>313</v>
      </c>
      <c r="Q33" s="50"/>
      <c r="R33" s="50"/>
      <c r="S33" s="50">
        <f t="shared" si="3"/>
        <v>313</v>
      </c>
      <c r="T33" s="50">
        <f t="shared" si="4"/>
        <v>313</v>
      </c>
      <c r="U33" s="50"/>
      <c r="V33" s="50"/>
      <c r="W33" s="50">
        <f t="shared" si="5"/>
        <v>313</v>
      </c>
      <c r="X33" s="50">
        <f t="shared" si="6"/>
        <v>313</v>
      </c>
      <c r="Y33" s="50"/>
      <c r="Z33" s="50"/>
      <c r="AA33" s="50">
        <f t="shared" si="7"/>
        <v>313</v>
      </c>
      <c r="AB33" s="50">
        <f t="shared" si="8"/>
        <v>313</v>
      </c>
    </row>
    <row r="34" spans="1:28" x14ac:dyDescent="0.2">
      <c r="A34" s="43" t="s">
        <v>115</v>
      </c>
      <c r="B34" s="56" t="s">
        <v>108</v>
      </c>
      <c r="C34" s="57" t="s">
        <v>3</v>
      </c>
      <c r="D34" s="56" t="s">
        <v>2</v>
      </c>
      <c r="E34" s="58" t="s">
        <v>114</v>
      </c>
      <c r="F34" s="61" t="s">
        <v>7</v>
      </c>
      <c r="G34" s="53">
        <f>G35</f>
        <v>15.7</v>
      </c>
      <c r="H34" s="53">
        <f>H35</f>
        <v>15.7</v>
      </c>
      <c r="I34" s="53"/>
      <c r="J34" s="53"/>
      <c r="K34" s="53">
        <f t="shared" si="0"/>
        <v>15.7</v>
      </c>
      <c r="L34" s="92">
        <f t="shared" si="1"/>
        <v>15.7</v>
      </c>
      <c r="M34" s="52"/>
      <c r="N34" s="52"/>
      <c r="O34" s="50">
        <f t="shared" si="10"/>
        <v>15.7</v>
      </c>
      <c r="P34" s="50">
        <f t="shared" si="10"/>
        <v>15.7</v>
      </c>
      <c r="Q34" s="50"/>
      <c r="R34" s="50"/>
      <c r="S34" s="50">
        <f t="shared" si="3"/>
        <v>15.7</v>
      </c>
      <c r="T34" s="50">
        <f t="shared" si="4"/>
        <v>15.7</v>
      </c>
      <c r="U34" s="50"/>
      <c r="V34" s="50"/>
      <c r="W34" s="50">
        <f t="shared" si="5"/>
        <v>15.7</v>
      </c>
      <c r="X34" s="50">
        <f t="shared" si="6"/>
        <v>15.7</v>
      </c>
      <c r="Y34" s="50"/>
      <c r="Z34" s="50"/>
      <c r="AA34" s="50">
        <f t="shared" si="7"/>
        <v>15.7</v>
      </c>
      <c r="AB34" s="50">
        <f t="shared" si="8"/>
        <v>15.7</v>
      </c>
    </row>
    <row r="35" spans="1:28" ht="22.5" x14ac:dyDescent="0.2">
      <c r="A35" s="43" t="s">
        <v>14</v>
      </c>
      <c r="B35" s="56" t="s">
        <v>108</v>
      </c>
      <c r="C35" s="57" t="s">
        <v>3</v>
      </c>
      <c r="D35" s="56" t="s">
        <v>2</v>
      </c>
      <c r="E35" s="58" t="s">
        <v>114</v>
      </c>
      <c r="F35" s="61">
        <v>200</v>
      </c>
      <c r="G35" s="53">
        <f>G36</f>
        <v>15.7</v>
      </c>
      <c r="H35" s="53">
        <f>H36</f>
        <v>15.7</v>
      </c>
      <c r="I35" s="53"/>
      <c r="J35" s="53"/>
      <c r="K35" s="53">
        <f t="shared" si="0"/>
        <v>15.7</v>
      </c>
      <c r="L35" s="92">
        <f t="shared" si="1"/>
        <v>15.7</v>
      </c>
      <c r="M35" s="52"/>
      <c r="N35" s="52"/>
      <c r="O35" s="50">
        <f t="shared" si="10"/>
        <v>15.7</v>
      </c>
      <c r="P35" s="50">
        <f t="shared" si="10"/>
        <v>15.7</v>
      </c>
      <c r="Q35" s="50"/>
      <c r="R35" s="50"/>
      <c r="S35" s="50">
        <f t="shared" si="3"/>
        <v>15.7</v>
      </c>
      <c r="T35" s="50">
        <f t="shared" si="4"/>
        <v>15.7</v>
      </c>
      <c r="U35" s="50"/>
      <c r="V35" s="50"/>
      <c r="W35" s="50">
        <f t="shared" si="5"/>
        <v>15.7</v>
      </c>
      <c r="X35" s="50">
        <f t="shared" si="6"/>
        <v>15.7</v>
      </c>
      <c r="Y35" s="50"/>
      <c r="Z35" s="50"/>
      <c r="AA35" s="50">
        <f t="shared" si="7"/>
        <v>15.7</v>
      </c>
      <c r="AB35" s="50">
        <f t="shared" si="8"/>
        <v>15.7</v>
      </c>
    </row>
    <row r="36" spans="1:28" ht="22.5" x14ac:dyDescent="0.2">
      <c r="A36" s="43" t="s">
        <v>13</v>
      </c>
      <c r="B36" s="56" t="s">
        <v>108</v>
      </c>
      <c r="C36" s="57" t="s">
        <v>3</v>
      </c>
      <c r="D36" s="56" t="s">
        <v>2</v>
      </c>
      <c r="E36" s="58" t="s">
        <v>114</v>
      </c>
      <c r="F36" s="61">
        <v>240</v>
      </c>
      <c r="G36" s="53">
        <v>15.7</v>
      </c>
      <c r="H36" s="53">
        <v>15.7</v>
      </c>
      <c r="I36" s="53"/>
      <c r="J36" s="53"/>
      <c r="K36" s="53">
        <f t="shared" si="0"/>
        <v>15.7</v>
      </c>
      <c r="L36" s="92">
        <f t="shared" si="1"/>
        <v>15.7</v>
      </c>
      <c r="M36" s="52"/>
      <c r="N36" s="52"/>
      <c r="O36" s="50">
        <f t="shared" si="10"/>
        <v>15.7</v>
      </c>
      <c r="P36" s="50">
        <f t="shared" si="10"/>
        <v>15.7</v>
      </c>
      <c r="Q36" s="50"/>
      <c r="R36" s="50"/>
      <c r="S36" s="50">
        <f t="shared" si="3"/>
        <v>15.7</v>
      </c>
      <c r="T36" s="50">
        <f t="shared" si="4"/>
        <v>15.7</v>
      </c>
      <c r="U36" s="50"/>
      <c r="V36" s="50"/>
      <c r="W36" s="50">
        <f t="shared" si="5"/>
        <v>15.7</v>
      </c>
      <c r="X36" s="50">
        <f t="shared" si="6"/>
        <v>15.7</v>
      </c>
      <c r="Y36" s="50"/>
      <c r="Z36" s="50"/>
      <c r="AA36" s="50">
        <f t="shared" si="7"/>
        <v>15.7</v>
      </c>
      <c r="AB36" s="50">
        <f t="shared" si="8"/>
        <v>15.7</v>
      </c>
    </row>
    <row r="37" spans="1:28" ht="22.5" x14ac:dyDescent="0.2">
      <c r="A37" s="43" t="s">
        <v>111</v>
      </c>
      <c r="B37" s="56" t="s">
        <v>108</v>
      </c>
      <c r="C37" s="57" t="s">
        <v>3</v>
      </c>
      <c r="D37" s="56" t="s">
        <v>2</v>
      </c>
      <c r="E37" s="58" t="s">
        <v>110</v>
      </c>
      <c r="F37" s="61" t="s">
        <v>7</v>
      </c>
      <c r="G37" s="53">
        <f>G38</f>
        <v>10.9</v>
      </c>
      <c r="H37" s="53">
        <f>H38</f>
        <v>10.9</v>
      </c>
      <c r="I37" s="53"/>
      <c r="J37" s="53"/>
      <c r="K37" s="53">
        <f t="shared" si="0"/>
        <v>10.9</v>
      </c>
      <c r="L37" s="92">
        <f t="shared" si="1"/>
        <v>10.9</v>
      </c>
      <c r="M37" s="52"/>
      <c r="N37" s="52"/>
      <c r="O37" s="50">
        <f t="shared" si="10"/>
        <v>10.9</v>
      </c>
      <c r="P37" s="50">
        <f t="shared" si="10"/>
        <v>10.9</v>
      </c>
      <c r="Q37" s="50"/>
      <c r="R37" s="50"/>
      <c r="S37" s="50">
        <f t="shared" si="3"/>
        <v>10.9</v>
      </c>
      <c r="T37" s="50">
        <f t="shared" si="4"/>
        <v>10.9</v>
      </c>
      <c r="U37" s="50"/>
      <c r="V37" s="50"/>
      <c r="W37" s="50">
        <f t="shared" si="5"/>
        <v>10.9</v>
      </c>
      <c r="X37" s="50">
        <f t="shared" si="6"/>
        <v>10.9</v>
      </c>
      <c r="Y37" s="50"/>
      <c r="Z37" s="50"/>
      <c r="AA37" s="50">
        <f t="shared" si="7"/>
        <v>10.9</v>
      </c>
      <c r="AB37" s="50">
        <f t="shared" si="8"/>
        <v>10.9</v>
      </c>
    </row>
    <row r="38" spans="1:28" x14ac:dyDescent="0.2">
      <c r="A38" s="43" t="s">
        <v>71</v>
      </c>
      <c r="B38" s="56" t="s">
        <v>108</v>
      </c>
      <c r="C38" s="57" t="s">
        <v>3</v>
      </c>
      <c r="D38" s="56" t="s">
        <v>2</v>
      </c>
      <c r="E38" s="58" t="s">
        <v>110</v>
      </c>
      <c r="F38" s="61">
        <v>800</v>
      </c>
      <c r="G38" s="53">
        <f>G39</f>
        <v>10.9</v>
      </c>
      <c r="H38" s="53">
        <f>H39</f>
        <v>10.9</v>
      </c>
      <c r="I38" s="53"/>
      <c r="J38" s="53"/>
      <c r="K38" s="53">
        <f t="shared" si="0"/>
        <v>10.9</v>
      </c>
      <c r="L38" s="92">
        <f t="shared" si="1"/>
        <v>10.9</v>
      </c>
      <c r="M38" s="52"/>
      <c r="N38" s="52"/>
      <c r="O38" s="50">
        <f t="shared" si="10"/>
        <v>10.9</v>
      </c>
      <c r="P38" s="50">
        <f t="shared" si="10"/>
        <v>10.9</v>
      </c>
      <c r="Q38" s="50"/>
      <c r="R38" s="50"/>
      <c r="S38" s="50">
        <f t="shared" si="3"/>
        <v>10.9</v>
      </c>
      <c r="T38" s="50">
        <f t="shared" si="4"/>
        <v>10.9</v>
      </c>
      <c r="U38" s="50"/>
      <c r="V38" s="50"/>
      <c r="W38" s="50">
        <f t="shared" si="5"/>
        <v>10.9</v>
      </c>
      <c r="X38" s="50">
        <f t="shared" si="6"/>
        <v>10.9</v>
      </c>
      <c r="Y38" s="50"/>
      <c r="Z38" s="50"/>
      <c r="AA38" s="50">
        <f t="shared" si="7"/>
        <v>10.9</v>
      </c>
      <c r="AB38" s="50">
        <f t="shared" si="8"/>
        <v>10.9</v>
      </c>
    </row>
    <row r="39" spans="1:28" ht="45" x14ac:dyDescent="0.2">
      <c r="A39" s="43" t="s">
        <v>109</v>
      </c>
      <c r="B39" s="56" t="s">
        <v>108</v>
      </c>
      <c r="C39" s="57" t="s">
        <v>3</v>
      </c>
      <c r="D39" s="56" t="s">
        <v>2</v>
      </c>
      <c r="E39" s="58" t="s">
        <v>110</v>
      </c>
      <c r="F39" s="61">
        <v>810</v>
      </c>
      <c r="G39" s="53">
        <v>10.9</v>
      </c>
      <c r="H39" s="53">
        <v>10.9</v>
      </c>
      <c r="I39" s="53"/>
      <c r="J39" s="53"/>
      <c r="K39" s="53">
        <f t="shared" si="0"/>
        <v>10.9</v>
      </c>
      <c r="L39" s="92">
        <f t="shared" si="1"/>
        <v>10.9</v>
      </c>
      <c r="M39" s="52"/>
      <c r="N39" s="52"/>
      <c r="O39" s="50">
        <f t="shared" si="10"/>
        <v>10.9</v>
      </c>
      <c r="P39" s="50">
        <f t="shared" si="10"/>
        <v>10.9</v>
      </c>
      <c r="Q39" s="50"/>
      <c r="R39" s="50"/>
      <c r="S39" s="50">
        <f t="shared" si="3"/>
        <v>10.9</v>
      </c>
      <c r="T39" s="50">
        <f t="shared" si="4"/>
        <v>10.9</v>
      </c>
      <c r="U39" s="50"/>
      <c r="V39" s="50"/>
      <c r="W39" s="50">
        <f t="shared" si="5"/>
        <v>10.9</v>
      </c>
      <c r="X39" s="50">
        <f t="shared" si="6"/>
        <v>10.9</v>
      </c>
      <c r="Y39" s="50"/>
      <c r="Z39" s="50"/>
      <c r="AA39" s="50">
        <f t="shared" si="7"/>
        <v>10.9</v>
      </c>
      <c r="AB39" s="50">
        <f t="shared" si="8"/>
        <v>10.9</v>
      </c>
    </row>
    <row r="40" spans="1:28" ht="33.75" x14ac:dyDescent="0.2">
      <c r="A40" s="43" t="s">
        <v>262</v>
      </c>
      <c r="B40" s="56">
        <v>1</v>
      </c>
      <c r="C40" s="57">
        <v>0</v>
      </c>
      <c r="D40" s="56">
        <v>0</v>
      </c>
      <c r="E40" s="58">
        <v>82330</v>
      </c>
      <c r="F40" s="61"/>
      <c r="G40" s="53">
        <f>G41</f>
        <v>165.5</v>
      </c>
      <c r="H40" s="53">
        <f>H41</f>
        <v>165.5</v>
      </c>
      <c r="I40" s="53"/>
      <c r="J40" s="53"/>
      <c r="K40" s="53">
        <f t="shared" si="0"/>
        <v>165.5</v>
      </c>
      <c r="L40" s="92">
        <f t="shared" si="1"/>
        <v>165.5</v>
      </c>
      <c r="M40" s="52"/>
      <c r="N40" s="52"/>
      <c r="O40" s="50">
        <f t="shared" si="10"/>
        <v>165.5</v>
      </c>
      <c r="P40" s="50">
        <f t="shared" si="10"/>
        <v>165.5</v>
      </c>
      <c r="Q40" s="50"/>
      <c r="R40" s="50"/>
      <c r="S40" s="50">
        <f t="shared" si="3"/>
        <v>165.5</v>
      </c>
      <c r="T40" s="50">
        <f t="shared" si="4"/>
        <v>165.5</v>
      </c>
      <c r="U40" s="50"/>
      <c r="V40" s="50"/>
      <c r="W40" s="50">
        <f t="shared" si="5"/>
        <v>165.5</v>
      </c>
      <c r="X40" s="50">
        <f t="shared" si="6"/>
        <v>165.5</v>
      </c>
      <c r="Y40" s="50"/>
      <c r="Z40" s="50"/>
      <c r="AA40" s="50">
        <f t="shared" si="7"/>
        <v>165.5</v>
      </c>
      <c r="AB40" s="50">
        <f t="shared" si="8"/>
        <v>165.5</v>
      </c>
    </row>
    <row r="41" spans="1:28" x14ac:dyDescent="0.2">
      <c r="A41" s="43" t="s">
        <v>71</v>
      </c>
      <c r="B41" s="56">
        <v>1</v>
      </c>
      <c r="C41" s="57">
        <v>0</v>
      </c>
      <c r="D41" s="56">
        <v>0</v>
      </c>
      <c r="E41" s="58">
        <v>82330</v>
      </c>
      <c r="F41" s="61">
        <v>800</v>
      </c>
      <c r="G41" s="53">
        <f>G42</f>
        <v>165.5</v>
      </c>
      <c r="H41" s="53">
        <f>H42</f>
        <v>165.5</v>
      </c>
      <c r="I41" s="53"/>
      <c r="J41" s="53"/>
      <c r="K41" s="53">
        <f t="shared" si="0"/>
        <v>165.5</v>
      </c>
      <c r="L41" s="92">
        <f t="shared" si="1"/>
        <v>165.5</v>
      </c>
      <c r="M41" s="52"/>
      <c r="N41" s="52"/>
      <c r="O41" s="50">
        <f t="shared" si="10"/>
        <v>165.5</v>
      </c>
      <c r="P41" s="50">
        <f t="shared" si="10"/>
        <v>165.5</v>
      </c>
      <c r="Q41" s="50"/>
      <c r="R41" s="50"/>
      <c r="S41" s="50">
        <f t="shared" si="3"/>
        <v>165.5</v>
      </c>
      <c r="T41" s="50">
        <f t="shared" si="4"/>
        <v>165.5</v>
      </c>
      <c r="U41" s="50"/>
      <c r="V41" s="50"/>
      <c r="W41" s="50">
        <f t="shared" si="5"/>
        <v>165.5</v>
      </c>
      <c r="X41" s="50">
        <f t="shared" si="6"/>
        <v>165.5</v>
      </c>
      <c r="Y41" s="50"/>
      <c r="Z41" s="50"/>
      <c r="AA41" s="50">
        <f t="shared" si="7"/>
        <v>165.5</v>
      </c>
      <c r="AB41" s="50">
        <f t="shared" si="8"/>
        <v>165.5</v>
      </c>
    </row>
    <row r="42" spans="1:28" ht="45" x14ac:dyDescent="0.2">
      <c r="A42" s="43" t="s">
        <v>109</v>
      </c>
      <c r="B42" s="56">
        <v>1</v>
      </c>
      <c r="C42" s="57">
        <v>0</v>
      </c>
      <c r="D42" s="56">
        <v>0</v>
      </c>
      <c r="E42" s="58">
        <v>82330</v>
      </c>
      <c r="F42" s="61">
        <v>810</v>
      </c>
      <c r="G42" s="53">
        <v>165.5</v>
      </c>
      <c r="H42" s="53">
        <v>165.5</v>
      </c>
      <c r="I42" s="53"/>
      <c r="J42" s="53"/>
      <c r="K42" s="53">
        <f t="shared" si="0"/>
        <v>165.5</v>
      </c>
      <c r="L42" s="92">
        <f t="shared" si="1"/>
        <v>165.5</v>
      </c>
      <c r="M42" s="52"/>
      <c r="N42" s="52"/>
      <c r="O42" s="50">
        <f t="shared" si="10"/>
        <v>165.5</v>
      </c>
      <c r="P42" s="50">
        <f t="shared" si="10"/>
        <v>165.5</v>
      </c>
      <c r="Q42" s="50"/>
      <c r="R42" s="50"/>
      <c r="S42" s="50">
        <f t="shared" si="3"/>
        <v>165.5</v>
      </c>
      <c r="T42" s="50">
        <f t="shared" si="4"/>
        <v>165.5</v>
      </c>
      <c r="U42" s="50"/>
      <c r="V42" s="50"/>
      <c r="W42" s="50">
        <f t="shared" si="5"/>
        <v>165.5</v>
      </c>
      <c r="X42" s="50">
        <f t="shared" si="6"/>
        <v>165.5</v>
      </c>
      <c r="Y42" s="50"/>
      <c r="Z42" s="50"/>
      <c r="AA42" s="50">
        <f t="shared" si="7"/>
        <v>165.5</v>
      </c>
      <c r="AB42" s="50">
        <f t="shared" si="8"/>
        <v>165.5</v>
      </c>
    </row>
    <row r="43" spans="1:28" ht="67.5" x14ac:dyDescent="0.2">
      <c r="A43" s="62" t="s">
        <v>302</v>
      </c>
      <c r="B43" s="113" t="s">
        <v>175</v>
      </c>
      <c r="C43" s="114" t="s">
        <v>3</v>
      </c>
      <c r="D43" s="113" t="s">
        <v>2</v>
      </c>
      <c r="E43" s="115" t="s">
        <v>9</v>
      </c>
      <c r="F43" s="116" t="s">
        <v>7</v>
      </c>
      <c r="G43" s="41">
        <f>G44+G47+G50+G57+G70+G73+G76+G79+G82+G85++G88+G91+G94+G99+G102</f>
        <v>95223.200000000012</v>
      </c>
      <c r="H43" s="41">
        <f>H44+H47+H50+H57+H70+H73+H76+H79+H82+H85++H88+H91+H94+H99+H102</f>
        <v>81841.400000000009</v>
      </c>
      <c r="I43" s="41">
        <f>I105</f>
        <v>2056.4609999999998</v>
      </c>
      <c r="J43" s="41">
        <f>J105</f>
        <v>2138.6750000000002</v>
      </c>
      <c r="K43" s="41">
        <f t="shared" si="0"/>
        <v>97279.661000000007</v>
      </c>
      <c r="L43" s="42">
        <f t="shared" si="1"/>
        <v>83980.075000000012</v>
      </c>
      <c r="M43" s="41">
        <f>M109</f>
        <v>42465</v>
      </c>
      <c r="N43" s="42">
        <f>N109</f>
        <v>42940</v>
      </c>
      <c r="O43" s="69">
        <f t="shared" si="10"/>
        <v>139744.66100000002</v>
      </c>
      <c r="P43" s="69">
        <f t="shared" si="10"/>
        <v>126920.07500000001</v>
      </c>
      <c r="Q43" s="69">
        <f>Q112</f>
        <v>10000</v>
      </c>
      <c r="R43" s="69"/>
      <c r="S43" s="69">
        <f t="shared" si="3"/>
        <v>149744.66100000002</v>
      </c>
      <c r="T43" s="69">
        <f t="shared" si="4"/>
        <v>126920.07500000001</v>
      </c>
      <c r="U43" s="69"/>
      <c r="V43" s="69"/>
      <c r="W43" s="69">
        <f t="shared" si="5"/>
        <v>149744.66100000002</v>
      </c>
      <c r="X43" s="69">
        <f t="shared" si="6"/>
        <v>126920.07500000001</v>
      </c>
      <c r="Y43" s="69">
        <f>Y64+Y67+Y70</f>
        <v>0</v>
      </c>
      <c r="Z43" s="69"/>
      <c r="AA43" s="69">
        <f t="shared" si="7"/>
        <v>149744.66100000002</v>
      </c>
      <c r="AB43" s="69">
        <f t="shared" si="8"/>
        <v>126920.07500000001</v>
      </c>
    </row>
    <row r="44" spans="1:28" ht="95.25" customHeight="1" x14ac:dyDescent="0.2">
      <c r="A44" s="43" t="s">
        <v>284</v>
      </c>
      <c r="B44" s="56" t="s">
        <v>175</v>
      </c>
      <c r="C44" s="57" t="s">
        <v>3</v>
      </c>
      <c r="D44" s="56" t="s">
        <v>2</v>
      </c>
      <c r="E44" s="58" t="s">
        <v>285</v>
      </c>
      <c r="F44" s="61" t="s">
        <v>7</v>
      </c>
      <c r="G44" s="117">
        <f>G45</f>
        <v>2558.6</v>
      </c>
      <c r="H44" s="53">
        <f>H45</f>
        <v>2564.1</v>
      </c>
      <c r="I44" s="117"/>
      <c r="J44" s="53"/>
      <c r="K44" s="117">
        <f t="shared" si="0"/>
        <v>2558.6</v>
      </c>
      <c r="L44" s="92">
        <f t="shared" si="1"/>
        <v>2564.1</v>
      </c>
      <c r="M44" s="52"/>
      <c r="N44" s="52"/>
      <c r="O44" s="50">
        <f t="shared" si="10"/>
        <v>2558.6</v>
      </c>
      <c r="P44" s="50">
        <f t="shared" si="10"/>
        <v>2564.1</v>
      </c>
      <c r="Q44" s="50"/>
      <c r="R44" s="50"/>
      <c r="S44" s="50">
        <f t="shared" si="3"/>
        <v>2558.6</v>
      </c>
      <c r="T44" s="50">
        <f t="shared" si="4"/>
        <v>2564.1</v>
      </c>
      <c r="U44" s="50"/>
      <c r="V44" s="50"/>
      <c r="W44" s="50">
        <f t="shared" si="5"/>
        <v>2558.6</v>
      </c>
      <c r="X44" s="50">
        <f t="shared" si="6"/>
        <v>2564.1</v>
      </c>
      <c r="Y44" s="50"/>
      <c r="Z44" s="50"/>
      <c r="AA44" s="50">
        <f t="shared" si="7"/>
        <v>2558.6</v>
      </c>
      <c r="AB44" s="50">
        <f t="shared" si="8"/>
        <v>2564.1</v>
      </c>
    </row>
    <row r="45" spans="1:28" ht="22.5" x14ac:dyDescent="0.2">
      <c r="A45" s="43" t="s">
        <v>14</v>
      </c>
      <c r="B45" s="56" t="s">
        <v>175</v>
      </c>
      <c r="C45" s="57" t="s">
        <v>3</v>
      </c>
      <c r="D45" s="56" t="s">
        <v>2</v>
      </c>
      <c r="E45" s="58" t="s">
        <v>285</v>
      </c>
      <c r="F45" s="61">
        <v>200</v>
      </c>
      <c r="G45" s="117">
        <f>G46</f>
        <v>2558.6</v>
      </c>
      <c r="H45" s="53">
        <f>H46</f>
        <v>2564.1</v>
      </c>
      <c r="I45" s="117"/>
      <c r="J45" s="53"/>
      <c r="K45" s="117">
        <f t="shared" si="0"/>
        <v>2558.6</v>
      </c>
      <c r="L45" s="92">
        <f t="shared" si="1"/>
        <v>2564.1</v>
      </c>
      <c r="M45" s="52"/>
      <c r="N45" s="52"/>
      <c r="O45" s="50">
        <f t="shared" si="10"/>
        <v>2558.6</v>
      </c>
      <c r="P45" s="50">
        <f t="shared" si="10"/>
        <v>2564.1</v>
      </c>
      <c r="Q45" s="50"/>
      <c r="R45" s="50"/>
      <c r="S45" s="50">
        <f t="shared" si="3"/>
        <v>2558.6</v>
      </c>
      <c r="T45" s="50">
        <f t="shared" si="4"/>
        <v>2564.1</v>
      </c>
      <c r="U45" s="50"/>
      <c r="V45" s="50"/>
      <c r="W45" s="50">
        <f t="shared" si="5"/>
        <v>2558.6</v>
      </c>
      <c r="X45" s="50">
        <f t="shared" si="6"/>
        <v>2564.1</v>
      </c>
      <c r="Y45" s="50"/>
      <c r="Z45" s="50"/>
      <c r="AA45" s="50">
        <f t="shared" si="7"/>
        <v>2558.6</v>
      </c>
      <c r="AB45" s="50">
        <f t="shared" si="8"/>
        <v>2564.1</v>
      </c>
    </row>
    <row r="46" spans="1:28" ht="22.5" x14ac:dyDescent="0.2">
      <c r="A46" s="43" t="s">
        <v>13</v>
      </c>
      <c r="B46" s="56" t="s">
        <v>175</v>
      </c>
      <c r="C46" s="57" t="s">
        <v>3</v>
      </c>
      <c r="D46" s="56" t="s">
        <v>2</v>
      </c>
      <c r="E46" s="58" t="s">
        <v>285</v>
      </c>
      <c r="F46" s="61">
        <v>240</v>
      </c>
      <c r="G46" s="117">
        <v>2558.6</v>
      </c>
      <c r="H46" s="53">
        <v>2564.1</v>
      </c>
      <c r="I46" s="117"/>
      <c r="J46" s="53"/>
      <c r="K46" s="117">
        <f t="shared" si="0"/>
        <v>2558.6</v>
      </c>
      <c r="L46" s="92">
        <f t="shared" si="1"/>
        <v>2564.1</v>
      </c>
      <c r="M46" s="52"/>
      <c r="N46" s="52"/>
      <c r="O46" s="50">
        <f t="shared" si="10"/>
        <v>2558.6</v>
      </c>
      <c r="P46" s="50">
        <f t="shared" si="10"/>
        <v>2564.1</v>
      </c>
      <c r="Q46" s="50"/>
      <c r="R46" s="50"/>
      <c r="S46" s="50">
        <f t="shared" si="3"/>
        <v>2558.6</v>
      </c>
      <c r="T46" s="50">
        <f t="shared" si="4"/>
        <v>2564.1</v>
      </c>
      <c r="U46" s="50"/>
      <c r="V46" s="50"/>
      <c r="W46" s="50">
        <f t="shared" si="5"/>
        <v>2558.6</v>
      </c>
      <c r="X46" s="50">
        <f t="shared" si="6"/>
        <v>2564.1</v>
      </c>
      <c r="Y46" s="50"/>
      <c r="Z46" s="50"/>
      <c r="AA46" s="50">
        <f t="shared" si="7"/>
        <v>2558.6</v>
      </c>
      <c r="AB46" s="50">
        <f t="shared" si="8"/>
        <v>2564.1</v>
      </c>
    </row>
    <row r="47" spans="1:28" ht="56.25" x14ac:dyDescent="0.2">
      <c r="A47" s="43" t="s">
        <v>247</v>
      </c>
      <c r="B47" s="56" t="s">
        <v>175</v>
      </c>
      <c r="C47" s="57" t="s">
        <v>3</v>
      </c>
      <c r="D47" s="56" t="s">
        <v>2</v>
      </c>
      <c r="E47" s="58" t="s">
        <v>246</v>
      </c>
      <c r="F47" s="61" t="s">
        <v>7</v>
      </c>
      <c r="G47" s="53">
        <f>G48</f>
        <v>5</v>
      </c>
      <c r="H47" s="53">
        <f>H48</f>
        <v>5</v>
      </c>
      <c r="I47" s="53"/>
      <c r="J47" s="53"/>
      <c r="K47" s="53">
        <f t="shared" si="0"/>
        <v>5</v>
      </c>
      <c r="L47" s="92">
        <f t="shared" si="1"/>
        <v>5</v>
      </c>
      <c r="M47" s="52"/>
      <c r="N47" s="52"/>
      <c r="O47" s="50">
        <f t="shared" si="10"/>
        <v>5</v>
      </c>
      <c r="P47" s="50">
        <f t="shared" si="10"/>
        <v>5</v>
      </c>
      <c r="Q47" s="50"/>
      <c r="R47" s="50"/>
      <c r="S47" s="50">
        <f t="shared" si="3"/>
        <v>5</v>
      </c>
      <c r="T47" s="50">
        <f t="shared" si="4"/>
        <v>5</v>
      </c>
      <c r="U47" s="50"/>
      <c r="V47" s="50"/>
      <c r="W47" s="50">
        <f t="shared" si="5"/>
        <v>5</v>
      </c>
      <c r="X47" s="50">
        <f t="shared" si="6"/>
        <v>5</v>
      </c>
      <c r="Y47" s="50"/>
      <c r="Z47" s="50"/>
      <c r="AA47" s="50">
        <f t="shared" si="7"/>
        <v>5</v>
      </c>
      <c r="AB47" s="50">
        <f t="shared" si="8"/>
        <v>5</v>
      </c>
    </row>
    <row r="48" spans="1:28" ht="22.5" x14ac:dyDescent="0.2">
      <c r="A48" s="43" t="s">
        <v>14</v>
      </c>
      <c r="B48" s="56" t="s">
        <v>175</v>
      </c>
      <c r="C48" s="57" t="s">
        <v>3</v>
      </c>
      <c r="D48" s="56" t="s">
        <v>2</v>
      </c>
      <c r="E48" s="58" t="s">
        <v>246</v>
      </c>
      <c r="F48" s="61">
        <v>200</v>
      </c>
      <c r="G48" s="53">
        <f>G49</f>
        <v>5</v>
      </c>
      <c r="H48" s="53">
        <f>H49</f>
        <v>5</v>
      </c>
      <c r="I48" s="53"/>
      <c r="J48" s="53"/>
      <c r="K48" s="53">
        <f t="shared" si="0"/>
        <v>5</v>
      </c>
      <c r="L48" s="92">
        <f t="shared" si="1"/>
        <v>5</v>
      </c>
      <c r="M48" s="52"/>
      <c r="N48" s="52"/>
      <c r="O48" s="50">
        <f t="shared" si="10"/>
        <v>5</v>
      </c>
      <c r="P48" s="50">
        <f t="shared" si="10"/>
        <v>5</v>
      </c>
      <c r="Q48" s="50"/>
      <c r="R48" s="50"/>
      <c r="S48" s="50">
        <f t="shared" si="3"/>
        <v>5</v>
      </c>
      <c r="T48" s="50">
        <f t="shared" si="4"/>
        <v>5</v>
      </c>
      <c r="U48" s="50"/>
      <c r="V48" s="50"/>
      <c r="W48" s="50">
        <f t="shared" si="5"/>
        <v>5</v>
      </c>
      <c r="X48" s="50">
        <f t="shared" si="6"/>
        <v>5</v>
      </c>
      <c r="Y48" s="50"/>
      <c r="Z48" s="50"/>
      <c r="AA48" s="50">
        <f t="shared" si="7"/>
        <v>5</v>
      </c>
      <c r="AB48" s="50">
        <f t="shared" si="8"/>
        <v>5</v>
      </c>
    </row>
    <row r="49" spans="1:28" ht="22.5" x14ac:dyDescent="0.2">
      <c r="A49" s="43" t="s">
        <v>13</v>
      </c>
      <c r="B49" s="56" t="s">
        <v>175</v>
      </c>
      <c r="C49" s="57" t="s">
        <v>3</v>
      </c>
      <c r="D49" s="56" t="s">
        <v>2</v>
      </c>
      <c r="E49" s="58" t="s">
        <v>246</v>
      </c>
      <c r="F49" s="61">
        <v>240</v>
      </c>
      <c r="G49" s="53">
        <v>5</v>
      </c>
      <c r="H49" s="53">
        <v>5</v>
      </c>
      <c r="I49" s="53"/>
      <c r="J49" s="53"/>
      <c r="K49" s="53">
        <f t="shared" si="0"/>
        <v>5</v>
      </c>
      <c r="L49" s="92">
        <f t="shared" si="1"/>
        <v>5</v>
      </c>
      <c r="M49" s="52"/>
      <c r="N49" s="52"/>
      <c r="O49" s="50">
        <f t="shared" si="10"/>
        <v>5</v>
      </c>
      <c r="P49" s="50">
        <f t="shared" si="10"/>
        <v>5</v>
      </c>
      <c r="Q49" s="50"/>
      <c r="R49" s="50"/>
      <c r="S49" s="50">
        <f t="shared" si="3"/>
        <v>5</v>
      </c>
      <c r="T49" s="50">
        <f t="shared" si="4"/>
        <v>5</v>
      </c>
      <c r="U49" s="50"/>
      <c r="V49" s="50"/>
      <c r="W49" s="50">
        <f t="shared" si="5"/>
        <v>5</v>
      </c>
      <c r="X49" s="50">
        <f t="shared" si="6"/>
        <v>5</v>
      </c>
      <c r="Y49" s="50"/>
      <c r="Z49" s="50"/>
      <c r="AA49" s="50">
        <f t="shared" si="7"/>
        <v>5</v>
      </c>
      <c r="AB49" s="50">
        <f t="shared" si="8"/>
        <v>5</v>
      </c>
    </row>
    <row r="50" spans="1:28" ht="22.5" x14ac:dyDescent="0.2">
      <c r="A50" s="43" t="s">
        <v>15</v>
      </c>
      <c r="B50" s="56" t="s">
        <v>175</v>
      </c>
      <c r="C50" s="57" t="s">
        <v>3</v>
      </c>
      <c r="D50" s="56" t="s">
        <v>2</v>
      </c>
      <c r="E50" s="58" t="s">
        <v>11</v>
      </c>
      <c r="F50" s="61" t="s">
        <v>7</v>
      </c>
      <c r="G50" s="53">
        <f>G51+G53+G55</f>
        <v>6456.5</v>
      </c>
      <c r="H50" s="53">
        <f>H51+H53+H55</f>
        <v>6456.5</v>
      </c>
      <c r="I50" s="53"/>
      <c r="J50" s="53"/>
      <c r="K50" s="53">
        <f t="shared" si="0"/>
        <v>6456.5</v>
      </c>
      <c r="L50" s="92">
        <f t="shared" si="1"/>
        <v>6456.5</v>
      </c>
      <c r="M50" s="52"/>
      <c r="N50" s="52"/>
      <c r="O50" s="50">
        <f t="shared" si="10"/>
        <v>6456.5</v>
      </c>
      <c r="P50" s="50">
        <f t="shared" si="10"/>
        <v>6456.5</v>
      </c>
      <c r="Q50" s="50"/>
      <c r="R50" s="50"/>
      <c r="S50" s="50">
        <f t="shared" si="3"/>
        <v>6456.5</v>
      </c>
      <c r="T50" s="50">
        <f t="shared" si="4"/>
        <v>6456.5</v>
      </c>
      <c r="U50" s="50"/>
      <c r="V50" s="50"/>
      <c r="W50" s="50">
        <f t="shared" si="5"/>
        <v>6456.5</v>
      </c>
      <c r="X50" s="50">
        <f t="shared" si="6"/>
        <v>6456.5</v>
      </c>
      <c r="Y50" s="50"/>
      <c r="Z50" s="50"/>
      <c r="AA50" s="50">
        <f t="shared" si="7"/>
        <v>6456.5</v>
      </c>
      <c r="AB50" s="50">
        <f t="shared" si="8"/>
        <v>6456.5</v>
      </c>
    </row>
    <row r="51" spans="1:28" ht="56.25" x14ac:dyDescent="0.2">
      <c r="A51" s="43" t="s">
        <v>6</v>
      </c>
      <c r="B51" s="56" t="s">
        <v>175</v>
      </c>
      <c r="C51" s="57" t="s">
        <v>3</v>
      </c>
      <c r="D51" s="56" t="s">
        <v>2</v>
      </c>
      <c r="E51" s="58" t="s">
        <v>11</v>
      </c>
      <c r="F51" s="61">
        <v>100</v>
      </c>
      <c r="G51" s="53">
        <f>G52</f>
        <v>6236.3</v>
      </c>
      <c r="H51" s="53">
        <f>H52</f>
        <v>6236.3</v>
      </c>
      <c r="I51" s="53"/>
      <c r="J51" s="53"/>
      <c r="K51" s="53">
        <f t="shared" si="0"/>
        <v>6236.3</v>
      </c>
      <c r="L51" s="92">
        <f t="shared" si="1"/>
        <v>6236.3</v>
      </c>
      <c r="M51" s="52"/>
      <c r="N51" s="52"/>
      <c r="O51" s="50">
        <f t="shared" si="10"/>
        <v>6236.3</v>
      </c>
      <c r="P51" s="50">
        <f t="shared" si="10"/>
        <v>6236.3</v>
      </c>
      <c r="Q51" s="50"/>
      <c r="R51" s="50"/>
      <c r="S51" s="50">
        <f t="shared" si="3"/>
        <v>6236.3</v>
      </c>
      <c r="T51" s="50">
        <f t="shared" si="4"/>
        <v>6236.3</v>
      </c>
      <c r="U51" s="50"/>
      <c r="V51" s="50"/>
      <c r="W51" s="50">
        <f t="shared" si="5"/>
        <v>6236.3</v>
      </c>
      <c r="X51" s="50">
        <f t="shared" si="6"/>
        <v>6236.3</v>
      </c>
      <c r="Y51" s="50"/>
      <c r="Z51" s="50"/>
      <c r="AA51" s="50">
        <f t="shared" si="7"/>
        <v>6236.3</v>
      </c>
      <c r="AB51" s="50">
        <f t="shared" si="8"/>
        <v>6236.3</v>
      </c>
    </row>
    <row r="52" spans="1:28" ht="22.5" x14ac:dyDescent="0.2">
      <c r="A52" s="43" t="s">
        <v>5</v>
      </c>
      <c r="B52" s="56" t="s">
        <v>175</v>
      </c>
      <c r="C52" s="57" t="s">
        <v>3</v>
      </c>
      <c r="D52" s="56" t="s">
        <v>2</v>
      </c>
      <c r="E52" s="58" t="s">
        <v>11</v>
      </c>
      <c r="F52" s="61">
        <v>120</v>
      </c>
      <c r="G52" s="53">
        <v>6236.3</v>
      </c>
      <c r="H52" s="53">
        <v>6236.3</v>
      </c>
      <c r="I52" s="53"/>
      <c r="J52" s="53"/>
      <c r="K52" s="53">
        <f t="shared" si="0"/>
        <v>6236.3</v>
      </c>
      <c r="L52" s="92">
        <f t="shared" si="1"/>
        <v>6236.3</v>
      </c>
      <c r="M52" s="52"/>
      <c r="N52" s="52"/>
      <c r="O52" s="50">
        <f t="shared" si="10"/>
        <v>6236.3</v>
      </c>
      <c r="P52" s="50">
        <f t="shared" si="10"/>
        <v>6236.3</v>
      </c>
      <c r="Q52" s="50"/>
      <c r="R52" s="50"/>
      <c r="S52" s="50">
        <f t="shared" si="3"/>
        <v>6236.3</v>
      </c>
      <c r="T52" s="50">
        <f t="shared" si="4"/>
        <v>6236.3</v>
      </c>
      <c r="U52" s="50"/>
      <c r="V52" s="50"/>
      <c r="W52" s="50">
        <f t="shared" si="5"/>
        <v>6236.3</v>
      </c>
      <c r="X52" s="50">
        <f t="shared" si="6"/>
        <v>6236.3</v>
      </c>
      <c r="Y52" s="50"/>
      <c r="Z52" s="50"/>
      <c r="AA52" s="50">
        <f t="shared" si="7"/>
        <v>6236.3</v>
      </c>
      <c r="AB52" s="50">
        <f t="shared" si="8"/>
        <v>6236.3</v>
      </c>
    </row>
    <row r="53" spans="1:28" ht="22.5" x14ac:dyDescent="0.2">
      <c r="A53" s="43" t="s">
        <v>14</v>
      </c>
      <c r="B53" s="56" t="s">
        <v>175</v>
      </c>
      <c r="C53" s="57" t="s">
        <v>3</v>
      </c>
      <c r="D53" s="56" t="s">
        <v>2</v>
      </c>
      <c r="E53" s="58" t="s">
        <v>11</v>
      </c>
      <c r="F53" s="61">
        <v>200</v>
      </c>
      <c r="G53" s="53">
        <f>G54</f>
        <v>201.2</v>
      </c>
      <c r="H53" s="53">
        <f>H54</f>
        <v>201.2</v>
      </c>
      <c r="I53" s="53"/>
      <c r="J53" s="53"/>
      <c r="K53" s="53">
        <f t="shared" si="0"/>
        <v>201.2</v>
      </c>
      <c r="L53" s="92">
        <f t="shared" si="1"/>
        <v>201.2</v>
      </c>
      <c r="M53" s="52"/>
      <c r="N53" s="52"/>
      <c r="O53" s="50">
        <f t="shared" si="10"/>
        <v>201.2</v>
      </c>
      <c r="P53" s="50">
        <f t="shared" si="10"/>
        <v>201.2</v>
      </c>
      <c r="Q53" s="50"/>
      <c r="R53" s="50"/>
      <c r="S53" s="50">
        <f t="shared" si="3"/>
        <v>201.2</v>
      </c>
      <c r="T53" s="50">
        <f t="shared" si="4"/>
        <v>201.2</v>
      </c>
      <c r="U53" s="50"/>
      <c r="V53" s="50"/>
      <c r="W53" s="50">
        <f t="shared" si="5"/>
        <v>201.2</v>
      </c>
      <c r="X53" s="50">
        <f t="shared" si="6"/>
        <v>201.2</v>
      </c>
      <c r="Y53" s="50"/>
      <c r="Z53" s="50"/>
      <c r="AA53" s="50">
        <f t="shared" si="7"/>
        <v>201.2</v>
      </c>
      <c r="AB53" s="50">
        <f t="shared" si="8"/>
        <v>201.2</v>
      </c>
    </row>
    <row r="54" spans="1:28" ht="22.5" x14ac:dyDescent="0.2">
      <c r="A54" s="43" t="s">
        <v>13</v>
      </c>
      <c r="B54" s="56" t="s">
        <v>175</v>
      </c>
      <c r="C54" s="57" t="s">
        <v>3</v>
      </c>
      <c r="D54" s="56" t="s">
        <v>2</v>
      </c>
      <c r="E54" s="58" t="s">
        <v>11</v>
      </c>
      <c r="F54" s="61">
        <v>240</v>
      </c>
      <c r="G54" s="53">
        <v>201.2</v>
      </c>
      <c r="H54" s="53">
        <v>201.2</v>
      </c>
      <c r="I54" s="53"/>
      <c r="J54" s="53"/>
      <c r="K54" s="53">
        <f t="shared" si="0"/>
        <v>201.2</v>
      </c>
      <c r="L54" s="92">
        <f t="shared" si="1"/>
        <v>201.2</v>
      </c>
      <c r="M54" s="52"/>
      <c r="N54" s="52"/>
      <c r="O54" s="50">
        <f t="shared" si="10"/>
        <v>201.2</v>
      </c>
      <c r="P54" s="50">
        <f t="shared" si="10"/>
        <v>201.2</v>
      </c>
      <c r="Q54" s="50"/>
      <c r="R54" s="50"/>
      <c r="S54" s="50">
        <f t="shared" si="3"/>
        <v>201.2</v>
      </c>
      <c r="T54" s="50">
        <f t="shared" si="4"/>
        <v>201.2</v>
      </c>
      <c r="U54" s="50"/>
      <c r="V54" s="50"/>
      <c r="W54" s="50">
        <f t="shared" si="5"/>
        <v>201.2</v>
      </c>
      <c r="X54" s="50">
        <f t="shared" si="6"/>
        <v>201.2</v>
      </c>
      <c r="Y54" s="50"/>
      <c r="Z54" s="50"/>
      <c r="AA54" s="50">
        <f t="shared" si="7"/>
        <v>201.2</v>
      </c>
      <c r="AB54" s="50">
        <f t="shared" si="8"/>
        <v>201.2</v>
      </c>
    </row>
    <row r="55" spans="1:28" x14ac:dyDescent="0.2">
      <c r="A55" s="43" t="s">
        <v>71</v>
      </c>
      <c r="B55" s="56" t="s">
        <v>175</v>
      </c>
      <c r="C55" s="57" t="s">
        <v>3</v>
      </c>
      <c r="D55" s="56" t="s">
        <v>2</v>
      </c>
      <c r="E55" s="58" t="s">
        <v>11</v>
      </c>
      <c r="F55" s="61">
        <v>800</v>
      </c>
      <c r="G55" s="53">
        <f>G56</f>
        <v>19</v>
      </c>
      <c r="H55" s="53">
        <f>H56</f>
        <v>19</v>
      </c>
      <c r="I55" s="53"/>
      <c r="J55" s="53"/>
      <c r="K55" s="53">
        <f t="shared" si="0"/>
        <v>19</v>
      </c>
      <c r="L55" s="92">
        <f t="shared" si="1"/>
        <v>19</v>
      </c>
      <c r="M55" s="52"/>
      <c r="N55" s="52"/>
      <c r="O55" s="50">
        <f t="shared" si="10"/>
        <v>19</v>
      </c>
      <c r="P55" s="50">
        <f t="shared" si="10"/>
        <v>19</v>
      </c>
      <c r="Q55" s="50"/>
      <c r="R55" s="50"/>
      <c r="S55" s="50">
        <f t="shared" si="3"/>
        <v>19</v>
      </c>
      <c r="T55" s="50">
        <f t="shared" si="4"/>
        <v>19</v>
      </c>
      <c r="U55" s="50"/>
      <c r="V55" s="50"/>
      <c r="W55" s="50">
        <f t="shared" si="5"/>
        <v>19</v>
      </c>
      <c r="X55" s="50">
        <f t="shared" si="6"/>
        <v>19</v>
      </c>
      <c r="Y55" s="50"/>
      <c r="Z55" s="50"/>
      <c r="AA55" s="50">
        <f t="shared" si="7"/>
        <v>19</v>
      </c>
      <c r="AB55" s="50">
        <f t="shared" si="8"/>
        <v>19</v>
      </c>
    </row>
    <row r="56" spans="1:28" x14ac:dyDescent="0.2">
      <c r="A56" s="43" t="s">
        <v>70</v>
      </c>
      <c r="B56" s="56" t="s">
        <v>175</v>
      </c>
      <c r="C56" s="57" t="s">
        <v>3</v>
      </c>
      <c r="D56" s="56" t="s">
        <v>2</v>
      </c>
      <c r="E56" s="58" t="s">
        <v>11</v>
      </c>
      <c r="F56" s="61">
        <v>850</v>
      </c>
      <c r="G56" s="53">
        <v>19</v>
      </c>
      <c r="H56" s="53">
        <v>19</v>
      </c>
      <c r="I56" s="53"/>
      <c r="J56" s="53"/>
      <c r="K56" s="53">
        <f t="shared" si="0"/>
        <v>19</v>
      </c>
      <c r="L56" s="92">
        <f t="shared" si="1"/>
        <v>19</v>
      </c>
      <c r="M56" s="52"/>
      <c r="N56" s="52"/>
      <c r="O56" s="50">
        <f t="shared" si="10"/>
        <v>19</v>
      </c>
      <c r="P56" s="50">
        <f t="shared" si="10"/>
        <v>19</v>
      </c>
      <c r="Q56" s="50"/>
      <c r="R56" s="50"/>
      <c r="S56" s="50">
        <f t="shared" si="3"/>
        <v>19</v>
      </c>
      <c r="T56" s="50">
        <f t="shared" si="4"/>
        <v>19</v>
      </c>
      <c r="U56" s="50"/>
      <c r="V56" s="50"/>
      <c r="W56" s="50">
        <f t="shared" si="5"/>
        <v>19</v>
      </c>
      <c r="X56" s="50">
        <f t="shared" si="6"/>
        <v>19</v>
      </c>
      <c r="Y56" s="50"/>
      <c r="Z56" s="50"/>
      <c r="AA56" s="50">
        <f t="shared" si="7"/>
        <v>19</v>
      </c>
      <c r="AB56" s="50">
        <f t="shared" si="8"/>
        <v>19</v>
      </c>
    </row>
    <row r="57" spans="1:28" ht="22.5" x14ac:dyDescent="0.2">
      <c r="A57" s="43" t="s">
        <v>73</v>
      </c>
      <c r="B57" s="56" t="s">
        <v>175</v>
      </c>
      <c r="C57" s="57" t="s">
        <v>3</v>
      </c>
      <c r="D57" s="56" t="s">
        <v>2</v>
      </c>
      <c r="E57" s="58" t="s">
        <v>69</v>
      </c>
      <c r="F57" s="61" t="s">
        <v>7</v>
      </c>
      <c r="G57" s="53">
        <f>G58+G60+G62</f>
        <v>7179</v>
      </c>
      <c r="H57" s="53">
        <f>H58+H60+H62</f>
        <v>7179</v>
      </c>
      <c r="I57" s="53"/>
      <c r="J57" s="53"/>
      <c r="K57" s="53">
        <f t="shared" si="0"/>
        <v>7179</v>
      </c>
      <c r="L57" s="92">
        <f t="shared" si="1"/>
        <v>7179</v>
      </c>
      <c r="M57" s="52"/>
      <c r="N57" s="52"/>
      <c r="O57" s="50">
        <f t="shared" si="10"/>
        <v>7179</v>
      </c>
      <c r="P57" s="50">
        <f t="shared" si="10"/>
        <v>7179</v>
      </c>
      <c r="Q57" s="50"/>
      <c r="R57" s="50"/>
      <c r="S57" s="50">
        <f t="shared" si="3"/>
        <v>7179</v>
      </c>
      <c r="T57" s="50">
        <f t="shared" si="4"/>
        <v>7179</v>
      </c>
      <c r="U57" s="50"/>
      <c r="V57" s="50"/>
      <c r="W57" s="50">
        <f t="shared" si="5"/>
        <v>7179</v>
      </c>
      <c r="X57" s="50">
        <f t="shared" si="6"/>
        <v>7179</v>
      </c>
      <c r="Y57" s="50"/>
      <c r="Z57" s="50"/>
      <c r="AA57" s="50">
        <f t="shared" si="7"/>
        <v>7179</v>
      </c>
      <c r="AB57" s="50">
        <f t="shared" si="8"/>
        <v>7179</v>
      </c>
    </row>
    <row r="58" spans="1:28" ht="56.25" x14ac:dyDescent="0.2">
      <c r="A58" s="43" t="s">
        <v>6</v>
      </c>
      <c r="B58" s="56" t="s">
        <v>175</v>
      </c>
      <c r="C58" s="57" t="s">
        <v>3</v>
      </c>
      <c r="D58" s="56" t="s">
        <v>2</v>
      </c>
      <c r="E58" s="58" t="s">
        <v>69</v>
      </c>
      <c r="F58" s="61">
        <v>100</v>
      </c>
      <c r="G58" s="53">
        <f>G59</f>
        <v>6881.4</v>
      </c>
      <c r="H58" s="53">
        <f>H59</f>
        <v>6881.4</v>
      </c>
      <c r="I58" s="53"/>
      <c r="J58" s="53"/>
      <c r="K58" s="53">
        <f t="shared" si="0"/>
        <v>6881.4</v>
      </c>
      <c r="L58" s="92">
        <f t="shared" si="1"/>
        <v>6881.4</v>
      </c>
      <c r="M58" s="52"/>
      <c r="N58" s="52"/>
      <c r="O58" s="50">
        <f t="shared" si="10"/>
        <v>6881.4</v>
      </c>
      <c r="P58" s="50">
        <f t="shared" si="10"/>
        <v>6881.4</v>
      </c>
      <c r="Q58" s="50"/>
      <c r="R58" s="50"/>
      <c r="S58" s="50">
        <f t="shared" si="3"/>
        <v>6881.4</v>
      </c>
      <c r="T58" s="50">
        <f t="shared" si="4"/>
        <v>6881.4</v>
      </c>
      <c r="U58" s="50"/>
      <c r="V58" s="50"/>
      <c r="W58" s="50">
        <f t="shared" si="5"/>
        <v>6881.4</v>
      </c>
      <c r="X58" s="50">
        <f t="shared" si="6"/>
        <v>6881.4</v>
      </c>
      <c r="Y58" s="50"/>
      <c r="Z58" s="50"/>
      <c r="AA58" s="50">
        <f t="shared" si="7"/>
        <v>6881.4</v>
      </c>
      <c r="AB58" s="50">
        <f t="shared" si="8"/>
        <v>6881.4</v>
      </c>
    </row>
    <row r="59" spans="1:28" x14ac:dyDescent="0.2">
      <c r="A59" s="43" t="s">
        <v>72</v>
      </c>
      <c r="B59" s="56" t="s">
        <v>175</v>
      </c>
      <c r="C59" s="57" t="s">
        <v>3</v>
      </c>
      <c r="D59" s="56" t="s">
        <v>2</v>
      </c>
      <c r="E59" s="58" t="s">
        <v>69</v>
      </c>
      <c r="F59" s="61">
        <v>110</v>
      </c>
      <c r="G59" s="53">
        <v>6881.4</v>
      </c>
      <c r="H59" s="53">
        <v>6881.4</v>
      </c>
      <c r="I59" s="53"/>
      <c r="J59" s="53"/>
      <c r="K59" s="53">
        <f t="shared" si="0"/>
        <v>6881.4</v>
      </c>
      <c r="L59" s="92">
        <f t="shared" si="1"/>
        <v>6881.4</v>
      </c>
      <c r="M59" s="52"/>
      <c r="N59" s="52"/>
      <c r="O59" s="50">
        <f t="shared" si="10"/>
        <v>6881.4</v>
      </c>
      <c r="P59" s="50">
        <f t="shared" si="10"/>
        <v>6881.4</v>
      </c>
      <c r="Q59" s="50"/>
      <c r="R59" s="50"/>
      <c r="S59" s="50">
        <f t="shared" si="3"/>
        <v>6881.4</v>
      </c>
      <c r="T59" s="50">
        <f t="shared" si="4"/>
        <v>6881.4</v>
      </c>
      <c r="U59" s="50"/>
      <c r="V59" s="50"/>
      <c r="W59" s="50">
        <f t="shared" si="5"/>
        <v>6881.4</v>
      </c>
      <c r="X59" s="50">
        <f t="shared" si="6"/>
        <v>6881.4</v>
      </c>
      <c r="Y59" s="50"/>
      <c r="Z59" s="50"/>
      <c r="AA59" s="50">
        <f t="shared" si="7"/>
        <v>6881.4</v>
      </c>
      <c r="AB59" s="50">
        <f t="shared" si="8"/>
        <v>6881.4</v>
      </c>
    </row>
    <row r="60" spans="1:28" ht="22.5" x14ac:dyDescent="0.2">
      <c r="A60" s="43" t="s">
        <v>14</v>
      </c>
      <c r="B60" s="56" t="s">
        <v>175</v>
      </c>
      <c r="C60" s="57" t="s">
        <v>3</v>
      </c>
      <c r="D60" s="56" t="s">
        <v>2</v>
      </c>
      <c r="E60" s="58" t="s">
        <v>69</v>
      </c>
      <c r="F60" s="61">
        <v>200</v>
      </c>
      <c r="G60" s="53">
        <f>G61</f>
        <v>262.60000000000002</v>
      </c>
      <c r="H60" s="53">
        <f>H61</f>
        <v>262.60000000000002</v>
      </c>
      <c r="I60" s="53"/>
      <c r="J60" s="53"/>
      <c r="K60" s="53">
        <f t="shared" si="0"/>
        <v>262.60000000000002</v>
      </c>
      <c r="L60" s="92">
        <f t="shared" si="1"/>
        <v>262.60000000000002</v>
      </c>
      <c r="M60" s="52"/>
      <c r="N60" s="52"/>
      <c r="O60" s="50">
        <f t="shared" si="10"/>
        <v>262.60000000000002</v>
      </c>
      <c r="P60" s="50">
        <f t="shared" si="10"/>
        <v>262.60000000000002</v>
      </c>
      <c r="Q60" s="50"/>
      <c r="R60" s="50"/>
      <c r="S60" s="50">
        <f t="shared" si="3"/>
        <v>262.60000000000002</v>
      </c>
      <c r="T60" s="50">
        <f t="shared" si="4"/>
        <v>262.60000000000002</v>
      </c>
      <c r="U60" s="50"/>
      <c r="V60" s="50"/>
      <c r="W60" s="50">
        <f t="shared" si="5"/>
        <v>262.60000000000002</v>
      </c>
      <c r="X60" s="50">
        <f t="shared" si="6"/>
        <v>262.60000000000002</v>
      </c>
      <c r="Y60" s="50"/>
      <c r="Z60" s="50"/>
      <c r="AA60" s="50">
        <f t="shared" si="7"/>
        <v>262.60000000000002</v>
      </c>
      <c r="AB60" s="50">
        <f t="shared" si="8"/>
        <v>262.60000000000002</v>
      </c>
    </row>
    <row r="61" spans="1:28" ht="22.5" x14ac:dyDescent="0.2">
      <c r="A61" s="43" t="s">
        <v>13</v>
      </c>
      <c r="B61" s="56" t="s">
        <v>175</v>
      </c>
      <c r="C61" s="57" t="s">
        <v>3</v>
      </c>
      <c r="D61" s="56" t="s">
        <v>2</v>
      </c>
      <c r="E61" s="58" t="s">
        <v>69</v>
      </c>
      <c r="F61" s="61">
        <v>240</v>
      </c>
      <c r="G61" s="53">
        <v>262.60000000000002</v>
      </c>
      <c r="H61" s="53">
        <v>262.60000000000002</v>
      </c>
      <c r="I61" s="53"/>
      <c r="J61" s="53"/>
      <c r="K61" s="53">
        <f t="shared" si="0"/>
        <v>262.60000000000002</v>
      </c>
      <c r="L61" s="92">
        <f t="shared" si="1"/>
        <v>262.60000000000002</v>
      </c>
      <c r="M61" s="52"/>
      <c r="N61" s="52"/>
      <c r="O61" s="50">
        <f t="shared" si="10"/>
        <v>262.60000000000002</v>
      </c>
      <c r="P61" s="50">
        <f t="shared" si="10"/>
        <v>262.60000000000002</v>
      </c>
      <c r="Q61" s="50"/>
      <c r="R61" s="50"/>
      <c r="S61" s="50">
        <f t="shared" si="3"/>
        <v>262.60000000000002</v>
      </c>
      <c r="T61" s="50">
        <f t="shared" si="4"/>
        <v>262.60000000000002</v>
      </c>
      <c r="U61" s="50"/>
      <c r="V61" s="50"/>
      <c r="W61" s="50">
        <f t="shared" si="5"/>
        <v>262.60000000000002</v>
      </c>
      <c r="X61" s="50">
        <f t="shared" si="6"/>
        <v>262.60000000000002</v>
      </c>
      <c r="Y61" s="50"/>
      <c r="Z61" s="50"/>
      <c r="AA61" s="50">
        <f t="shared" si="7"/>
        <v>262.60000000000002</v>
      </c>
      <c r="AB61" s="50">
        <f t="shared" si="8"/>
        <v>262.60000000000002</v>
      </c>
    </row>
    <row r="62" spans="1:28" x14ac:dyDescent="0.2">
      <c r="A62" s="43" t="s">
        <v>71</v>
      </c>
      <c r="B62" s="56" t="s">
        <v>175</v>
      </c>
      <c r="C62" s="57" t="s">
        <v>3</v>
      </c>
      <c r="D62" s="56" t="s">
        <v>2</v>
      </c>
      <c r="E62" s="58" t="s">
        <v>69</v>
      </c>
      <c r="F62" s="61">
        <v>800</v>
      </c>
      <c r="G62" s="53">
        <f>G63</f>
        <v>35</v>
      </c>
      <c r="H62" s="53">
        <f>H63</f>
        <v>35</v>
      </c>
      <c r="I62" s="53"/>
      <c r="J62" s="53"/>
      <c r="K62" s="53">
        <f t="shared" si="0"/>
        <v>35</v>
      </c>
      <c r="L62" s="92">
        <f t="shared" si="1"/>
        <v>35</v>
      </c>
      <c r="M62" s="52"/>
      <c r="N62" s="52"/>
      <c r="O62" s="50">
        <f t="shared" si="10"/>
        <v>35</v>
      </c>
      <c r="P62" s="50">
        <f t="shared" si="10"/>
        <v>35</v>
      </c>
      <c r="Q62" s="50"/>
      <c r="R62" s="50"/>
      <c r="S62" s="50">
        <f t="shared" si="3"/>
        <v>35</v>
      </c>
      <c r="T62" s="50">
        <f t="shared" si="4"/>
        <v>35</v>
      </c>
      <c r="U62" s="50"/>
      <c r="V62" s="50"/>
      <c r="W62" s="50">
        <f t="shared" si="5"/>
        <v>35</v>
      </c>
      <c r="X62" s="50">
        <f t="shared" si="6"/>
        <v>35</v>
      </c>
      <c r="Y62" s="50"/>
      <c r="Z62" s="50"/>
      <c r="AA62" s="50">
        <f t="shared" si="7"/>
        <v>35</v>
      </c>
      <c r="AB62" s="50">
        <f t="shared" si="8"/>
        <v>35</v>
      </c>
    </row>
    <row r="63" spans="1:28" x14ac:dyDescent="0.2">
      <c r="A63" s="43" t="s">
        <v>70</v>
      </c>
      <c r="B63" s="56" t="s">
        <v>175</v>
      </c>
      <c r="C63" s="57" t="s">
        <v>3</v>
      </c>
      <c r="D63" s="56" t="s">
        <v>2</v>
      </c>
      <c r="E63" s="58" t="s">
        <v>69</v>
      </c>
      <c r="F63" s="61">
        <v>850</v>
      </c>
      <c r="G63" s="53">
        <v>35</v>
      </c>
      <c r="H63" s="53">
        <v>35</v>
      </c>
      <c r="I63" s="53"/>
      <c r="J63" s="53"/>
      <c r="K63" s="53">
        <f t="shared" si="0"/>
        <v>35</v>
      </c>
      <c r="L63" s="92">
        <f t="shared" si="1"/>
        <v>35</v>
      </c>
      <c r="M63" s="52"/>
      <c r="N63" s="52"/>
      <c r="O63" s="50">
        <f t="shared" si="10"/>
        <v>35</v>
      </c>
      <c r="P63" s="50">
        <f t="shared" si="10"/>
        <v>35</v>
      </c>
      <c r="Q63" s="50"/>
      <c r="R63" s="50"/>
      <c r="S63" s="50">
        <f t="shared" si="3"/>
        <v>35</v>
      </c>
      <c r="T63" s="50">
        <f t="shared" si="4"/>
        <v>35</v>
      </c>
      <c r="U63" s="50"/>
      <c r="V63" s="50"/>
      <c r="W63" s="50">
        <f t="shared" si="5"/>
        <v>35</v>
      </c>
      <c r="X63" s="50">
        <f t="shared" si="6"/>
        <v>35</v>
      </c>
      <c r="Y63" s="50"/>
      <c r="Z63" s="50"/>
      <c r="AA63" s="50">
        <f t="shared" si="7"/>
        <v>35</v>
      </c>
      <c r="AB63" s="50">
        <f t="shared" si="8"/>
        <v>35</v>
      </c>
    </row>
    <row r="64" spans="1:28" ht="63.75" customHeight="1" x14ac:dyDescent="0.2">
      <c r="A64" s="160" t="s">
        <v>356</v>
      </c>
      <c r="B64" s="156">
        <v>2</v>
      </c>
      <c r="C64" s="157">
        <v>0</v>
      </c>
      <c r="D64" s="156">
        <v>0</v>
      </c>
      <c r="E64" s="158">
        <v>80310</v>
      </c>
      <c r="F64" s="150"/>
      <c r="G64" s="153"/>
      <c r="H64" s="153"/>
      <c r="I64" s="153"/>
      <c r="J64" s="153"/>
      <c r="K64" s="153"/>
      <c r="L64" s="154"/>
      <c r="M64" s="3"/>
      <c r="N64" s="3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3">
        <f>Y65</f>
        <v>4400</v>
      </c>
      <c r="Z64" s="153"/>
      <c r="AA64" s="153">
        <f t="shared" si="7"/>
        <v>4400</v>
      </c>
      <c r="AB64" s="153">
        <f t="shared" si="8"/>
        <v>0</v>
      </c>
    </row>
    <row r="65" spans="1:28" ht="22.5" x14ac:dyDescent="0.2">
      <c r="A65" s="160" t="s">
        <v>99</v>
      </c>
      <c r="B65" s="156">
        <v>2</v>
      </c>
      <c r="C65" s="157">
        <v>0</v>
      </c>
      <c r="D65" s="156">
        <v>0</v>
      </c>
      <c r="E65" s="158">
        <v>80310</v>
      </c>
      <c r="F65" s="150">
        <v>400</v>
      </c>
      <c r="G65" s="153"/>
      <c r="H65" s="153"/>
      <c r="I65" s="153"/>
      <c r="J65" s="153"/>
      <c r="K65" s="153"/>
      <c r="L65" s="154"/>
      <c r="M65" s="3"/>
      <c r="N65" s="3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3">
        <f>Y66</f>
        <v>4400</v>
      </c>
      <c r="Z65" s="153"/>
      <c r="AA65" s="153">
        <f t="shared" si="7"/>
        <v>4400</v>
      </c>
      <c r="AB65" s="153">
        <f t="shared" si="8"/>
        <v>0</v>
      </c>
    </row>
    <row r="66" spans="1:28" x14ac:dyDescent="0.2">
      <c r="A66" s="160" t="s">
        <v>98</v>
      </c>
      <c r="B66" s="156">
        <v>2</v>
      </c>
      <c r="C66" s="157">
        <v>0</v>
      </c>
      <c r="D66" s="156">
        <v>0</v>
      </c>
      <c r="E66" s="158">
        <v>80310</v>
      </c>
      <c r="F66" s="150">
        <v>410</v>
      </c>
      <c r="G66" s="153"/>
      <c r="H66" s="153"/>
      <c r="I66" s="153"/>
      <c r="J66" s="153"/>
      <c r="K66" s="153"/>
      <c r="L66" s="154"/>
      <c r="M66" s="3"/>
      <c r="N66" s="3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3">
        <f>3300+1100</f>
        <v>4400</v>
      </c>
      <c r="Z66" s="153"/>
      <c r="AA66" s="153">
        <f t="shared" si="7"/>
        <v>4400</v>
      </c>
      <c r="AB66" s="153">
        <f t="shared" si="8"/>
        <v>0</v>
      </c>
    </row>
    <row r="67" spans="1:28" ht="58.5" customHeight="1" x14ac:dyDescent="0.2">
      <c r="A67" s="160" t="s">
        <v>357</v>
      </c>
      <c r="B67" s="156">
        <v>2</v>
      </c>
      <c r="C67" s="157">
        <v>0</v>
      </c>
      <c r="D67" s="156">
        <v>0</v>
      </c>
      <c r="E67" s="158">
        <v>80320</v>
      </c>
      <c r="F67" s="150"/>
      <c r="G67" s="153"/>
      <c r="H67" s="153"/>
      <c r="I67" s="153"/>
      <c r="J67" s="153"/>
      <c r="K67" s="153"/>
      <c r="L67" s="154"/>
      <c r="M67" s="3"/>
      <c r="N67" s="3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3">
        <f>Y68</f>
        <v>4100</v>
      </c>
      <c r="Z67" s="153"/>
      <c r="AA67" s="153">
        <f t="shared" si="7"/>
        <v>4100</v>
      </c>
      <c r="AB67" s="153">
        <f t="shared" si="8"/>
        <v>0</v>
      </c>
    </row>
    <row r="68" spans="1:28" ht="22.5" x14ac:dyDescent="0.2">
      <c r="A68" s="160" t="s">
        <v>99</v>
      </c>
      <c r="B68" s="156">
        <v>2</v>
      </c>
      <c r="C68" s="157">
        <v>0</v>
      </c>
      <c r="D68" s="156">
        <v>0</v>
      </c>
      <c r="E68" s="158">
        <v>80320</v>
      </c>
      <c r="F68" s="150">
        <v>400</v>
      </c>
      <c r="G68" s="153"/>
      <c r="H68" s="153"/>
      <c r="I68" s="153"/>
      <c r="J68" s="153"/>
      <c r="K68" s="153"/>
      <c r="L68" s="154"/>
      <c r="M68" s="3"/>
      <c r="N68" s="3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3">
        <f>Y69</f>
        <v>4100</v>
      </c>
      <c r="Z68" s="153"/>
      <c r="AA68" s="153">
        <f t="shared" si="7"/>
        <v>4100</v>
      </c>
      <c r="AB68" s="153">
        <f t="shared" si="8"/>
        <v>0</v>
      </c>
    </row>
    <row r="69" spans="1:28" x14ac:dyDescent="0.2">
      <c r="A69" s="160" t="s">
        <v>98</v>
      </c>
      <c r="B69" s="156">
        <v>2</v>
      </c>
      <c r="C69" s="157">
        <v>0</v>
      </c>
      <c r="D69" s="156">
        <v>0</v>
      </c>
      <c r="E69" s="158">
        <v>80320</v>
      </c>
      <c r="F69" s="150">
        <v>410</v>
      </c>
      <c r="G69" s="153"/>
      <c r="H69" s="153"/>
      <c r="I69" s="153"/>
      <c r="J69" s="153"/>
      <c r="K69" s="153"/>
      <c r="L69" s="154"/>
      <c r="M69" s="3"/>
      <c r="N69" s="3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3">
        <f>3000+1100</f>
        <v>4100</v>
      </c>
      <c r="Z69" s="153"/>
      <c r="AA69" s="153">
        <f t="shared" si="7"/>
        <v>4100</v>
      </c>
      <c r="AB69" s="153">
        <f t="shared" si="8"/>
        <v>0</v>
      </c>
    </row>
    <row r="70" spans="1:28" ht="22.5" x14ac:dyDescent="0.2">
      <c r="A70" s="144" t="s">
        <v>231</v>
      </c>
      <c r="B70" s="156" t="s">
        <v>175</v>
      </c>
      <c r="C70" s="157" t="s">
        <v>3</v>
      </c>
      <c r="D70" s="156" t="s">
        <v>2</v>
      </c>
      <c r="E70" s="158" t="s">
        <v>230</v>
      </c>
      <c r="F70" s="161" t="s">
        <v>7</v>
      </c>
      <c r="G70" s="153">
        <f>G71</f>
        <v>18544.3</v>
      </c>
      <c r="H70" s="153">
        <f>H71</f>
        <v>4000</v>
      </c>
      <c r="I70" s="153"/>
      <c r="J70" s="153"/>
      <c r="K70" s="153">
        <f t="shared" si="0"/>
        <v>18544.3</v>
      </c>
      <c r="L70" s="154">
        <f t="shared" si="1"/>
        <v>4000</v>
      </c>
      <c r="M70" s="3"/>
      <c r="N70" s="3"/>
      <c r="O70" s="151">
        <f t="shared" si="10"/>
        <v>18544.3</v>
      </c>
      <c r="P70" s="151">
        <f t="shared" si="10"/>
        <v>4000</v>
      </c>
      <c r="Q70" s="151"/>
      <c r="R70" s="151"/>
      <c r="S70" s="151">
        <f t="shared" si="3"/>
        <v>18544.3</v>
      </c>
      <c r="T70" s="151">
        <f t="shared" si="4"/>
        <v>4000</v>
      </c>
      <c r="U70" s="151"/>
      <c r="V70" s="151"/>
      <c r="W70" s="151">
        <f t="shared" si="5"/>
        <v>18544.3</v>
      </c>
      <c r="X70" s="151">
        <f t="shared" si="6"/>
        <v>4000</v>
      </c>
      <c r="Y70" s="151">
        <f>Y71</f>
        <v>-8500</v>
      </c>
      <c r="Z70" s="151"/>
      <c r="AA70" s="151">
        <f t="shared" si="7"/>
        <v>10044.299999999999</v>
      </c>
      <c r="AB70" s="151">
        <f t="shared" si="8"/>
        <v>4000</v>
      </c>
    </row>
    <row r="71" spans="1:28" ht="22.5" x14ac:dyDescent="0.2">
      <c r="A71" s="144" t="s">
        <v>14</v>
      </c>
      <c r="B71" s="156" t="s">
        <v>175</v>
      </c>
      <c r="C71" s="157" t="s">
        <v>3</v>
      </c>
      <c r="D71" s="156" t="s">
        <v>2</v>
      </c>
      <c r="E71" s="158" t="s">
        <v>230</v>
      </c>
      <c r="F71" s="161">
        <v>200</v>
      </c>
      <c r="G71" s="153">
        <f>G72</f>
        <v>18544.3</v>
      </c>
      <c r="H71" s="153">
        <f>H72</f>
        <v>4000</v>
      </c>
      <c r="I71" s="153"/>
      <c r="J71" s="153"/>
      <c r="K71" s="153">
        <f t="shared" si="0"/>
        <v>18544.3</v>
      </c>
      <c r="L71" s="154">
        <f t="shared" si="1"/>
        <v>4000</v>
      </c>
      <c r="M71" s="3"/>
      <c r="N71" s="3"/>
      <c r="O71" s="151">
        <f t="shared" si="10"/>
        <v>18544.3</v>
      </c>
      <c r="P71" s="151">
        <f t="shared" si="10"/>
        <v>4000</v>
      </c>
      <c r="Q71" s="151"/>
      <c r="R71" s="151"/>
      <c r="S71" s="151">
        <f t="shared" si="3"/>
        <v>18544.3</v>
      </c>
      <c r="T71" s="151">
        <f t="shared" si="4"/>
        <v>4000</v>
      </c>
      <c r="U71" s="151"/>
      <c r="V71" s="151"/>
      <c r="W71" s="151">
        <f t="shared" si="5"/>
        <v>18544.3</v>
      </c>
      <c r="X71" s="151">
        <f t="shared" si="6"/>
        <v>4000</v>
      </c>
      <c r="Y71" s="151">
        <f>Y72</f>
        <v>-8500</v>
      </c>
      <c r="Z71" s="151"/>
      <c r="AA71" s="151">
        <f t="shared" si="7"/>
        <v>10044.299999999999</v>
      </c>
      <c r="AB71" s="151">
        <f t="shared" si="8"/>
        <v>4000</v>
      </c>
    </row>
    <row r="72" spans="1:28" ht="22.5" x14ac:dyDescent="0.2">
      <c r="A72" s="144" t="s">
        <v>13</v>
      </c>
      <c r="B72" s="156" t="s">
        <v>175</v>
      </c>
      <c r="C72" s="157" t="s">
        <v>3</v>
      </c>
      <c r="D72" s="156" t="s">
        <v>2</v>
      </c>
      <c r="E72" s="158" t="s">
        <v>230</v>
      </c>
      <c r="F72" s="161">
        <v>240</v>
      </c>
      <c r="G72" s="153">
        <v>18544.3</v>
      </c>
      <c r="H72" s="153">
        <v>4000</v>
      </c>
      <c r="I72" s="153"/>
      <c r="J72" s="153"/>
      <c r="K72" s="153">
        <f t="shared" si="0"/>
        <v>18544.3</v>
      </c>
      <c r="L72" s="154">
        <f t="shared" si="1"/>
        <v>4000</v>
      </c>
      <c r="M72" s="3"/>
      <c r="N72" s="3"/>
      <c r="O72" s="151">
        <f t="shared" si="10"/>
        <v>18544.3</v>
      </c>
      <c r="P72" s="151">
        <f t="shared" si="10"/>
        <v>4000</v>
      </c>
      <c r="Q72" s="151"/>
      <c r="R72" s="151"/>
      <c r="S72" s="151">
        <f t="shared" si="3"/>
        <v>18544.3</v>
      </c>
      <c r="T72" s="151">
        <f t="shared" si="4"/>
        <v>4000</v>
      </c>
      <c r="U72" s="151"/>
      <c r="V72" s="151"/>
      <c r="W72" s="151">
        <f t="shared" si="5"/>
        <v>18544.3</v>
      </c>
      <c r="X72" s="151">
        <f t="shared" si="6"/>
        <v>4000</v>
      </c>
      <c r="Y72" s="151">
        <f>-8500</f>
        <v>-8500</v>
      </c>
      <c r="Z72" s="151"/>
      <c r="AA72" s="151">
        <f t="shared" si="7"/>
        <v>10044.299999999999</v>
      </c>
      <c r="AB72" s="151">
        <f t="shared" si="8"/>
        <v>4000</v>
      </c>
    </row>
    <row r="73" spans="1:28" ht="22.5" x14ac:dyDescent="0.2">
      <c r="A73" s="144" t="s">
        <v>176</v>
      </c>
      <c r="B73" s="156" t="s">
        <v>175</v>
      </c>
      <c r="C73" s="157" t="s">
        <v>3</v>
      </c>
      <c r="D73" s="156" t="s">
        <v>2</v>
      </c>
      <c r="E73" s="158" t="s">
        <v>174</v>
      </c>
      <c r="F73" s="161" t="s">
        <v>7</v>
      </c>
      <c r="G73" s="153">
        <f>G74</f>
        <v>600</v>
      </c>
      <c r="H73" s="153">
        <f>H74</f>
        <v>300</v>
      </c>
      <c r="I73" s="153"/>
      <c r="J73" s="153"/>
      <c r="K73" s="153">
        <f t="shared" si="0"/>
        <v>600</v>
      </c>
      <c r="L73" s="154">
        <f t="shared" si="1"/>
        <v>300</v>
      </c>
      <c r="M73" s="3"/>
      <c r="N73" s="3"/>
      <c r="O73" s="151">
        <f t="shared" si="10"/>
        <v>600</v>
      </c>
      <c r="P73" s="151">
        <f t="shared" si="10"/>
        <v>300</v>
      </c>
      <c r="Q73" s="151"/>
      <c r="R73" s="151"/>
      <c r="S73" s="151">
        <f t="shared" si="3"/>
        <v>600</v>
      </c>
      <c r="T73" s="151">
        <f t="shared" si="4"/>
        <v>300</v>
      </c>
      <c r="U73" s="151"/>
      <c r="V73" s="151"/>
      <c r="W73" s="151">
        <f t="shared" si="5"/>
        <v>600</v>
      </c>
      <c r="X73" s="151">
        <f t="shared" si="6"/>
        <v>300</v>
      </c>
      <c r="Y73" s="151"/>
      <c r="Z73" s="151"/>
      <c r="AA73" s="151">
        <f t="shared" si="7"/>
        <v>600</v>
      </c>
      <c r="AB73" s="151">
        <f t="shared" si="8"/>
        <v>300</v>
      </c>
    </row>
    <row r="74" spans="1:28" ht="22.5" x14ac:dyDescent="0.2">
      <c r="A74" s="43" t="s">
        <v>79</v>
      </c>
      <c r="B74" s="56" t="s">
        <v>175</v>
      </c>
      <c r="C74" s="57" t="s">
        <v>3</v>
      </c>
      <c r="D74" s="56" t="s">
        <v>2</v>
      </c>
      <c r="E74" s="58" t="s">
        <v>174</v>
      </c>
      <c r="F74" s="61">
        <v>600</v>
      </c>
      <c r="G74" s="53">
        <f>G75</f>
        <v>600</v>
      </c>
      <c r="H74" s="53">
        <f>H75</f>
        <v>300</v>
      </c>
      <c r="I74" s="53"/>
      <c r="J74" s="53"/>
      <c r="K74" s="53">
        <f t="shared" si="0"/>
        <v>600</v>
      </c>
      <c r="L74" s="92">
        <f t="shared" si="1"/>
        <v>300</v>
      </c>
      <c r="M74" s="52"/>
      <c r="N74" s="52"/>
      <c r="O74" s="50">
        <f t="shared" si="10"/>
        <v>600</v>
      </c>
      <c r="P74" s="50">
        <f t="shared" si="10"/>
        <v>300</v>
      </c>
      <c r="Q74" s="50"/>
      <c r="R74" s="50"/>
      <c r="S74" s="50">
        <f t="shared" si="3"/>
        <v>600</v>
      </c>
      <c r="T74" s="50">
        <f t="shared" si="4"/>
        <v>300</v>
      </c>
      <c r="U74" s="50"/>
      <c r="V74" s="50"/>
      <c r="W74" s="50">
        <f t="shared" si="5"/>
        <v>600</v>
      </c>
      <c r="X74" s="50">
        <f t="shared" si="6"/>
        <v>300</v>
      </c>
      <c r="Y74" s="50"/>
      <c r="Z74" s="50"/>
      <c r="AA74" s="50">
        <f t="shared" si="7"/>
        <v>600</v>
      </c>
      <c r="AB74" s="50">
        <f t="shared" si="8"/>
        <v>300</v>
      </c>
    </row>
    <row r="75" spans="1:28" x14ac:dyDescent="0.2">
      <c r="A75" s="43" t="s">
        <v>156</v>
      </c>
      <c r="B75" s="56" t="s">
        <v>175</v>
      </c>
      <c r="C75" s="57" t="s">
        <v>3</v>
      </c>
      <c r="D75" s="56" t="s">
        <v>2</v>
      </c>
      <c r="E75" s="58" t="s">
        <v>174</v>
      </c>
      <c r="F75" s="61">
        <v>610</v>
      </c>
      <c r="G75" s="53">
        <f>300+300</f>
        <v>600</v>
      </c>
      <c r="H75" s="53">
        <v>300</v>
      </c>
      <c r="I75" s="53"/>
      <c r="J75" s="53"/>
      <c r="K75" s="53">
        <f t="shared" si="0"/>
        <v>600</v>
      </c>
      <c r="L75" s="92">
        <f t="shared" si="1"/>
        <v>300</v>
      </c>
      <c r="M75" s="52"/>
      <c r="N75" s="52"/>
      <c r="O75" s="50">
        <f t="shared" si="10"/>
        <v>600</v>
      </c>
      <c r="P75" s="50">
        <f t="shared" si="10"/>
        <v>300</v>
      </c>
      <c r="Q75" s="50"/>
      <c r="R75" s="50"/>
      <c r="S75" s="50">
        <f t="shared" si="3"/>
        <v>600</v>
      </c>
      <c r="T75" s="50">
        <f t="shared" si="4"/>
        <v>300</v>
      </c>
      <c r="U75" s="50"/>
      <c r="V75" s="50"/>
      <c r="W75" s="50">
        <f t="shared" si="5"/>
        <v>600</v>
      </c>
      <c r="X75" s="50">
        <f t="shared" si="6"/>
        <v>300</v>
      </c>
      <c r="Y75" s="50"/>
      <c r="Z75" s="50"/>
      <c r="AA75" s="50">
        <f t="shared" si="7"/>
        <v>600</v>
      </c>
      <c r="AB75" s="50">
        <f t="shared" si="8"/>
        <v>300</v>
      </c>
    </row>
    <row r="76" spans="1:28" ht="33.75" x14ac:dyDescent="0.2">
      <c r="A76" s="43" t="s">
        <v>233</v>
      </c>
      <c r="B76" s="56" t="s">
        <v>175</v>
      </c>
      <c r="C76" s="57" t="s">
        <v>3</v>
      </c>
      <c r="D76" s="56" t="s">
        <v>2</v>
      </c>
      <c r="E76" s="58" t="s">
        <v>232</v>
      </c>
      <c r="F76" s="61" t="s">
        <v>7</v>
      </c>
      <c r="G76" s="53">
        <f>G77</f>
        <v>80</v>
      </c>
      <c r="H76" s="53">
        <f>H77</f>
        <v>80</v>
      </c>
      <c r="I76" s="53"/>
      <c r="J76" s="53"/>
      <c r="K76" s="53">
        <f t="shared" si="0"/>
        <v>80</v>
      </c>
      <c r="L76" s="92">
        <f t="shared" si="1"/>
        <v>80</v>
      </c>
      <c r="M76" s="52"/>
      <c r="N76" s="52"/>
      <c r="O76" s="50">
        <f t="shared" si="10"/>
        <v>80</v>
      </c>
      <c r="P76" s="50">
        <f t="shared" si="10"/>
        <v>80</v>
      </c>
      <c r="Q76" s="50"/>
      <c r="R76" s="50"/>
      <c r="S76" s="50">
        <f t="shared" si="3"/>
        <v>80</v>
      </c>
      <c r="T76" s="50">
        <f t="shared" si="4"/>
        <v>80</v>
      </c>
      <c r="U76" s="50"/>
      <c r="V76" s="50"/>
      <c r="W76" s="50">
        <f t="shared" si="5"/>
        <v>80</v>
      </c>
      <c r="X76" s="50">
        <f t="shared" si="6"/>
        <v>80</v>
      </c>
      <c r="Y76" s="50"/>
      <c r="Z76" s="50"/>
      <c r="AA76" s="50">
        <f t="shared" si="7"/>
        <v>80</v>
      </c>
      <c r="AB76" s="50">
        <f t="shared" si="8"/>
        <v>80</v>
      </c>
    </row>
    <row r="77" spans="1:28" ht="22.5" x14ac:dyDescent="0.2">
      <c r="A77" s="43" t="s">
        <v>14</v>
      </c>
      <c r="B77" s="56" t="s">
        <v>175</v>
      </c>
      <c r="C77" s="57" t="s">
        <v>3</v>
      </c>
      <c r="D77" s="56" t="s">
        <v>2</v>
      </c>
      <c r="E77" s="58" t="s">
        <v>232</v>
      </c>
      <c r="F77" s="61">
        <v>200</v>
      </c>
      <c r="G77" s="53">
        <f>G78</f>
        <v>80</v>
      </c>
      <c r="H77" s="53">
        <f>H78</f>
        <v>80</v>
      </c>
      <c r="I77" s="53"/>
      <c r="J77" s="53"/>
      <c r="K77" s="53">
        <f t="shared" si="0"/>
        <v>80</v>
      </c>
      <c r="L77" s="92">
        <f t="shared" si="1"/>
        <v>80</v>
      </c>
      <c r="M77" s="52"/>
      <c r="N77" s="52"/>
      <c r="O77" s="50">
        <f t="shared" si="10"/>
        <v>80</v>
      </c>
      <c r="P77" s="50">
        <f t="shared" si="10"/>
        <v>80</v>
      </c>
      <c r="Q77" s="50"/>
      <c r="R77" s="50"/>
      <c r="S77" s="50">
        <f t="shared" si="3"/>
        <v>80</v>
      </c>
      <c r="T77" s="50">
        <f t="shared" si="4"/>
        <v>80</v>
      </c>
      <c r="U77" s="50"/>
      <c r="V77" s="50"/>
      <c r="W77" s="50">
        <f t="shared" si="5"/>
        <v>80</v>
      </c>
      <c r="X77" s="50">
        <f t="shared" si="6"/>
        <v>80</v>
      </c>
      <c r="Y77" s="50"/>
      <c r="Z77" s="50"/>
      <c r="AA77" s="50">
        <f t="shared" si="7"/>
        <v>80</v>
      </c>
      <c r="AB77" s="50">
        <f t="shared" si="8"/>
        <v>80</v>
      </c>
    </row>
    <row r="78" spans="1:28" ht="22.5" x14ac:dyDescent="0.2">
      <c r="A78" s="43" t="s">
        <v>13</v>
      </c>
      <c r="B78" s="56" t="s">
        <v>175</v>
      </c>
      <c r="C78" s="57" t="s">
        <v>3</v>
      </c>
      <c r="D78" s="56" t="s">
        <v>2</v>
      </c>
      <c r="E78" s="58" t="s">
        <v>232</v>
      </c>
      <c r="F78" s="61">
        <v>240</v>
      </c>
      <c r="G78" s="53">
        <v>80</v>
      </c>
      <c r="H78" s="53">
        <v>80</v>
      </c>
      <c r="I78" s="53"/>
      <c r="J78" s="53"/>
      <c r="K78" s="53">
        <f t="shared" si="0"/>
        <v>80</v>
      </c>
      <c r="L78" s="92">
        <f t="shared" si="1"/>
        <v>80</v>
      </c>
      <c r="M78" s="52"/>
      <c r="N78" s="52"/>
      <c r="O78" s="50">
        <f t="shared" si="10"/>
        <v>80</v>
      </c>
      <c r="P78" s="50">
        <f t="shared" si="10"/>
        <v>80</v>
      </c>
      <c r="Q78" s="50"/>
      <c r="R78" s="50"/>
      <c r="S78" s="50">
        <f t="shared" si="3"/>
        <v>80</v>
      </c>
      <c r="T78" s="50">
        <f t="shared" si="4"/>
        <v>80</v>
      </c>
      <c r="U78" s="50"/>
      <c r="V78" s="50"/>
      <c r="W78" s="50">
        <f t="shared" si="5"/>
        <v>80</v>
      </c>
      <c r="X78" s="50">
        <f t="shared" si="6"/>
        <v>80</v>
      </c>
      <c r="Y78" s="50"/>
      <c r="Z78" s="50"/>
      <c r="AA78" s="50">
        <f t="shared" si="7"/>
        <v>80</v>
      </c>
      <c r="AB78" s="50">
        <f t="shared" si="8"/>
        <v>80</v>
      </c>
    </row>
    <row r="79" spans="1:28" x14ac:dyDescent="0.2">
      <c r="A79" s="43" t="s">
        <v>245</v>
      </c>
      <c r="B79" s="56" t="s">
        <v>175</v>
      </c>
      <c r="C79" s="57" t="s">
        <v>3</v>
      </c>
      <c r="D79" s="56" t="s">
        <v>2</v>
      </c>
      <c r="E79" s="58" t="s">
        <v>244</v>
      </c>
      <c r="F79" s="61" t="s">
        <v>7</v>
      </c>
      <c r="G79" s="53">
        <f>G80</f>
        <v>9514.2000000000007</v>
      </c>
      <c r="H79" s="53">
        <f>H80</f>
        <v>9514.2000000000007</v>
      </c>
      <c r="I79" s="53"/>
      <c r="J79" s="53"/>
      <c r="K79" s="53">
        <f t="shared" si="0"/>
        <v>9514.2000000000007</v>
      </c>
      <c r="L79" s="92">
        <f t="shared" si="1"/>
        <v>9514.2000000000007</v>
      </c>
      <c r="M79" s="52"/>
      <c r="N79" s="52"/>
      <c r="O79" s="50">
        <f t="shared" si="10"/>
        <v>9514.2000000000007</v>
      </c>
      <c r="P79" s="50">
        <f t="shared" si="10"/>
        <v>9514.2000000000007</v>
      </c>
      <c r="Q79" s="50"/>
      <c r="R79" s="50"/>
      <c r="S79" s="50">
        <f t="shared" si="3"/>
        <v>9514.2000000000007</v>
      </c>
      <c r="T79" s="50">
        <f t="shared" si="4"/>
        <v>9514.2000000000007</v>
      </c>
      <c r="U79" s="50"/>
      <c r="V79" s="50"/>
      <c r="W79" s="50">
        <f t="shared" si="5"/>
        <v>9514.2000000000007</v>
      </c>
      <c r="X79" s="50">
        <f t="shared" si="6"/>
        <v>9514.2000000000007</v>
      </c>
      <c r="Y79" s="50"/>
      <c r="Z79" s="50"/>
      <c r="AA79" s="50">
        <f t="shared" si="7"/>
        <v>9514.2000000000007</v>
      </c>
      <c r="AB79" s="50">
        <f t="shared" si="8"/>
        <v>9514.2000000000007</v>
      </c>
    </row>
    <row r="80" spans="1:28" ht="22.5" x14ac:dyDescent="0.2">
      <c r="A80" s="43" t="s">
        <v>14</v>
      </c>
      <c r="B80" s="56" t="s">
        <v>175</v>
      </c>
      <c r="C80" s="57" t="s">
        <v>3</v>
      </c>
      <c r="D80" s="56" t="s">
        <v>2</v>
      </c>
      <c r="E80" s="58" t="s">
        <v>244</v>
      </c>
      <c r="F80" s="61">
        <v>200</v>
      </c>
      <c r="G80" s="53">
        <f>G81</f>
        <v>9514.2000000000007</v>
      </c>
      <c r="H80" s="53">
        <f>H81</f>
        <v>9514.2000000000007</v>
      </c>
      <c r="I80" s="53"/>
      <c r="J80" s="53"/>
      <c r="K80" s="53">
        <f t="shared" si="0"/>
        <v>9514.2000000000007</v>
      </c>
      <c r="L80" s="92">
        <f t="shared" si="1"/>
        <v>9514.2000000000007</v>
      </c>
      <c r="M80" s="52"/>
      <c r="N80" s="52"/>
      <c r="O80" s="50">
        <f t="shared" si="10"/>
        <v>9514.2000000000007</v>
      </c>
      <c r="P80" s="50">
        <f t="shared" si="10"/>
        <v>9514.2000000000007</v>
      </c>
      <c r="Q80" s="50"/>
      <c r="R80" s="50"/>
      <c r="S80" s="50">
        <f t="shared" si="3"/>
        <v>9514.2000000000007</v>
      </c>
      <c r="T80" s="50">
        <f t="shared" si="4"/>
        <v>9514.2000000000007</v>
      </c>
      <c r="U80" s="50"/>
      <c r="V80" s="50"/>
      <c r="W80" s="50">
        <f t="shared" si="5"/>
        <v>9514.2000000000007</v>
      </c>
      <c r="X80" s="50">
        <f t="shared" si="6"/>
        <v>9514.2000000000007</v>
      </c>
      <c r="Y80" s="50"/>
      <c r="Z80" s="50"/>
      <c r="AA80" s="50">
        <f t="shared" si="7"/>
        <v>9514.2000000000007</v>
      </c>
      <c r="AB80" s="50">
        <f t="shared" si="8"/>
        <v>9514.2000000000007</v>
      </c>
    </row>
    <row r="81" spans="1:28" ht="22.5" x14ac:dyDescent="0.2">
      <c r="A81" s="43" t="s">
        <v>13</v>
      </c>
      <c r="B81" s="56" t="s">
        <v>175</v>
      </c>
      <c r="C81" s="57" t="s">
        <v>3</v>
      </c>
      <c r="D81" s="56" t="s">
        <v>2</v>
      </c>
      <c r="E81" s="58" t="s">
        <v>244</v>
      </c>
      <c r="F81" s="61">
        <v>240</v>
      </c>
      <c r="G81" s="53">
        <v>9514.2000000000007</v>
      </c>
      <c r="H81" s="53">
        <v>9514.2000000000007</v>
      </c>
      <c r="I81" s="53"/>
      <c r="J81" s="53"/>
      <c r="K81" s="53">
        <f t="shared" si="0"/>
        <v>9514.2000000000007</v>
      </c>
      <c r="L81" s="92">
        <f t="shared" si="1"/>
        <v>9514.2000000000007</v>
      </c>
      <c r="M81" s="52"/>
      <c r="N81" s="52"/>
      <c r="O81" s="50">
        <f t="shared" si="10"/>
        <v>9514.2000000000007</v>
      </c>
      <c r="P81" s="50">
        <f t="shared" si="10"/>
        <v>9514.2000000000007</v>
      </c>
      <c r="Q81" s="50"/>
      <c r="R81" s="50"/>
      <c r="S81" s="50">
        <f t="shared" si="3"/>
        <v>9514.2000000000007</v>
      </c>
      <c r="T81" s="50">
        <f t="shared" si="4"/>
        <v>9514.2000000000007</v>
      </c>
      <c r="U81" s="50"/>
      <c r="V81" s="50"/>
      <c r="W81" s="50">
        <f t="shared" si="5"/>
        <v>9514.2000000000007</v>
      </c>
      <c r="X81" s="50">
        <f t="shared" si="6"/>
        <v>9514.2000000000007</v>
      </c>
      <c r="Y81" s="50"/>
      <c r="Z81" s="50"/>
      <c r="AA81" s="50">
        <f t="shared" si="7"/>
        <v>9514.2000000000007</v>
      </c>
      <c r="AB81" s="50">
        <f t="shared" si="8"/>
        <v>9514.2000000000007</v>
      </c>
    </row>
    <row r="82" spans="1:28" x14ac:dyDescent="0.2">
      <c r="A82" s="54" t="s">
        <v>263</v>
      </c>
      <c r="B82" s="56" t="s">
        <v>175</v>
      </c>
      <c r="C82" s="57" t="s">
        <v>3</v>
      </c>
      <c r="D82" s="56" t="s">
        <v>2</v>
      </c>
      <c r="E82" s="57">
        <v>83200</v>
      </c>
      <c r="F82" s="56"/>
      <c r="G82" s="53">
        <f>G83</f>
        <v>1141.3</v>
      </c>
      <c r="H82" s="53">
        <f>H83</f>
        <v>1633</v>
      </c>
      <c r="I82" s="53"/>
      <c r="J82" s="53"/>
      <c r="K82" s="53">
        <f t="shared" si="0"/>
        <v>1141.3</v>
      </c>
      <c r="L82" s="92">
        <f t="shared" si="1"/>
        <v>1633</v>
      </c>
      <c r="M82" s="52"/>
      <c r="N82" s="52"/>
      <c r="O82" s="50">
        <f t="shared" si="10"/>
        <v>1141.3</v>
      </c>
      <c r="P82" s="50">
        <f t="shared" si="10"/>
        <v>1633</v>
      </c>
      <c r="Q82" s="50"/>
      <c r="R82" s="50"/>
      <c r="S82" s="50">
        <f t="shared" si="3"/>
        <v>1141.3</v>
      </c>
      <c r="T82" s="50">
        <f t="shared" si="4"/>
        <v>1633</v>
      </c>
      <c r="U82" s="50"/>
      <c r="V82" s="50"/>
      <c r="W82" s="50">
        <f t="shared" si="5"/>
        <v>1141.3</v>
      </c>
      <c r="X82" s="50">
        <f t="shared" si="6"/>
        <v>1633</v>
      </c>
      <c r="Y82" s="50"/>
      <c r="Z82" s="50"/>
      <c r="AA82" s="50">
        <f t="shared" si="7"/>
        <v>1141.3</v>
      </c>
      <c r="AB82" s="50">
        <f t="shared" si="8"/>
        <v>1633</v>
      </c>
    </row>
    <row r="83" spans="1:28" x14ac:dyDescent="0.2">
      <c r="A83" s="54" t="s">
        <v>71</v>
      </c>
      <c r="B83" s="56" t="s">
        <v>175</v>
      </c>
      <c r="C83" s="57" t="s">
        <v>3</v>
      </c>
      <c r="D83" s="56" t="s">
        <v>2</v>
      </c>
      <c r="E83" s="57">
        <v>83200</v>
      </c>
      <c r="F83" s="56">
        <v>800</v>
      </c>
      <c r="G83" s="53">
        <f>G84</f>
        <v>1141.3</v>
      </c>
      <c r="H83" s="53">
        <f>H84</f>
        <v>1633</v>
      </c>
      <c r="I83" s="53"/>
      <c r="J83" s="53"/>
      <c r="K83" s="53">
        <f t="shared" si="0"/>
        <v>1141.3</v>
      </c>
      <c r="L83" s="92">
        <f t="shared" si="1"/>
        <v>1633</v>
      </c>
      <c r="M83" s="52"/>
      <c r="N83" s="52"/>
      <c r="O83" s="50">
        <f t="shared" si="10"/>
        <v>1141.3</v>
      </c>
      <c r="P83" s="50">
        <f t="shared" si="10"/>
        <v>1633</v>
      </c>
      <c r="Q83" s="50"/>
      <c r="R83" s="50"/>
      <c r="S83" s="50">
        <f t="shared" si="3"/>
        <v>1141.3</v>
      </c>
      <c r="T83" s="50">
        <f t="shared" si="4"/>
        <v>1633</v>
      </c>
      <c r="U83" s="50"/>
      <c r="V83" s="50"/>
      <c r="W83" s="50">
        <f t="shared" si="5"/>
        <v>1141.3</v>
      </c>
      <c r="X83" s="50">
        <f t="shared" si="6"/>
        <v>1633</v>
      </c>
      <c r="Y83" s="50"/>
      <c r="Z83" s="50"/>
      <c r="AA83" s="50">
        <f t="shared" si="7"/>
        <v>1141.3</v>
      </c>
      <c r="AB83" s="50">
        <f t="shared" si="8"/>
        <v>1633</v>
      </c>
    </row>
    <row r="84" spans="1:28" x14ac:dyDescent="0.2">
      <c r="A84" s="54" t="s">
        <v>144</v>
      </c>
      <c r="B84" s="56" t="s">
        <v>175</v>
      </c>
      <c r="C84" s="57" t="s">
        <v>3</v>
      </c>
      <c r="D84" s="56" t="s">
        <v>2</v>
      </c>
      <c r="E84" s="57">
        <v>83200</v>
      </c>
      <c r="F84" s="56">
        <v>870</v>
      </c>
      <c r="G84" s="53">
        <v>1141.3</v>
      </c>
      <c r="H84" s="53">
        <v>1633</v>
      </c>
      <c r="I84" s="53"/>
      <c r="J84" s="53"/>
      <c r="K84" s="53">
        <f t="shared" si="0"/>
        <v>1141.3</v>
      </c>
      <c r="L84" s="92">
        <f t="shared" si="1"/>
        <v>1633</v>
      </c>
      <c r="M84" s="52"/>
      <c r="N84" s="52"/>
      <c r="O84" s="50">
        <f t="shared" si="10"/>
        <v>1141.3</v>
      </c>
      <c r="P84" s="50">
        <f t="shared" si="10"/>
        <v>1633</v>
      </c>
      <c r="Q84" s="50"/>
      <c r="R84" s="50"/>
      <c r="S84" s="50">
        <f t="shared" si="3"/>
        <v>1141.3</v>
      </c>
      <c r="T84" s="50">
        <f t="shared" si="4"/>
        <v>1633</v>
      </c>
      <c r="U84" s="50"/>
      <c r="V84" s="50"/>
      <c r="W84" s="50">
        <f t="shared" si="5"/>
        <v>1141.3</v>
      </c>
      <c r="X84" s="50">
        <f t="shared" si="6"/>
        <v>1633</v>
      </c>
      <c r="Y84" s="50"/>
      <c r="Z84" s="50"/>
      <c r="AA84" s="50">
        <f t="shared" si="7"/>
        <v>1141.3</v>
      </c>
      <c r="AB84" s="50">
        <f t="shared" si="8"/>
        <v>1633</v>
      </c>
    </row>
    <row r="85" spans="1:28" ht="33.75" x14ac:dyDescent="0.2">
      <c r="A85" s="43" t="s">
        <v>241</v>
      </c>
      <c r="B85" s="56" t="s">
        <v>175</v>
      </c>
      <c r="C85" s="57" t="s">
        <v>3</v>
      </c>
      <c r="D85" s="56" t="s">
        <v>2</v>
      </c>
      <c r="E85" s="58" t="s">
        <v>240</v>
      </c>
      <c r="F85" s="61" t="s">
        <v>7</v>
      </c>
      <c r="G85" s="53">
        <f>G86</f>
        <v>4401.3999999999996</v>
      </c>
      <c r="H85" s="53">
        <f>H86</f>
        <v>4402.5</v>
      </c>
      <c r="I85" s="53"/>
      <c r="J85" s="53"/>
      <c r="K85" s="53">
        <f t="shared" si="0"/>
        <v>4401.3999999999996</v>
      </c>
      <c r="L85" s="92">
        <f t="shared" si="1"/>
        <v>4402.5</v>
      </c>
      <c r="M85" s="52"/>
      <c r="N85" s="52"/>
      <c r="O85" s="50">
        <f t="shared" si="10"/>
        <v>4401.3999999999996</v>
      </c>
      <c r="P85" s="50">
        <f t="shared" si="10"/>
        <v>4402.5</v>
      </c>
      <c r="Q85" s="50"/>
      <c r="R85" s="50"/>
      <c r="S85" s="50">
        <f t="shared" si="3"/>
        <v>4401.3999999999996</v>
      </c>
      <c r="T85" s="50">
        <f t="shared" si="4"/>
        <v>4402.5</v>
      </c>
      <c r="U85" s="50"/>
      <c r="V85" s="50"/>
      <c r="W85" s="50">
        <f t="shared" si="5"/>
        <v>4401.3999999999996</v>
      </c>
      <c r="X85" s="50">
        <f t="shared" si="6"/>
        <v>4402.5</v>
      </c>
      <c r="Y85" s="50"/>
      <c r="Z85" s="50"/>
      <c r="AA85" s="50">
        <f t="shared" si="7"/>
        <v>4401.3999999999996</v>
      </c>
      <c r="AB85" s="50">
        <f t="shared" si="8"/>
        <v>4402.5</v>
      </c>
    </row>
    <row r="86" spans="1:28" ht="22.5" x14ac:dyDescent="0.2">
      <c r="A86" s="43" t="s">
        <v>14</v>
      </c>
      <c r="B86" s="56" t="s">
        <v>175</v>
      </c>
      <c r="C86" s="57" t="s">
        <v>3</v>
      </c>
      <c r="D86" s="56" t="s">
        <v>2</v>
      </c>
      <c r="E86" s="58" t="s">
        <v>240</v>
      </c>
      <c r="F86" s="61">
        <v>200</v>
      </c>
      <c r="G86" s="53">
        <f>G87</f>
        <v>4401.3999999999996</v>
      </c>
      <c r="H86" s="53">
        <f>H87</f>
        <v>4402.5</v>
      </c>
      <c r="I86" s="53"/>
      <c r="J86" s="53"/>
      <c r="K86" s="53">
        <f t="shared" si="0"/>
        <v>4401.3999999999996</v>
      </c>
      <c r="L86" s="92">
        <f t="shared" si="1"/>
        <v>4402.5</v>
      </c>
      <c r="M86" s="52"/>
      <c r="N86" s="52"/>
      <c r="O86" s="50">
        <f t="shared" si="10"/>
        <v>4401.3999999999996</v>
      </c>
      <c r="P86" s="50">
        <f t="shared" si="10"/>
        <v>4402.5</v>
      </c>
      <c r="Q86" s="50"/>
      <c r="R86" s="50"/>
      <c r="S86" s="50">
        <f t="shared" ref="S86:S153" si="11">O86+Q86</f>
        <v>4401.3999999999996</v>
      </c>
      <c r="T86" s="50">
        <f t="shared" ref="T86:T153" si="12">P86+R86</f>
        <v>4402.5</v>
      </c>
      <c r="U86" s="50"/>
      <c r="V86" s="50"/>
      <c r="W86" s="50">
        <f t="shared" ref="W86:W149" si="13">S86+U86</f>
        <v>4401.3999999999996</v>
      </c>
      <c r="X86" s="50">
        <f t="shared" ref="X86:X149" si="14">T86+V86</f>
        <v>4402.5</v>
      </c>
      <c r="Y86" s="50"/>
      <c r="Z86" s="50"/>
      <c r="AA86" s="50">
        <f t="shared" ref="AA86:AA149" si="15">W86+Y86</f>
        <v>4401.3999999999996</v>
      </c>
      <c r="AB86" s="50">
        <f t="shared" ref="AB86:AB149" si="16">X86+Z86</f>
        <v>4402.5</v>
      </c>
    </row>
    <row r="87" spans="1:28" ht="22.5" x14ac:dyDescent="0.2">
      <c r="A87" s="43" t="s">
        <v>13</v>
      </c>
      <c r="B87" s="56" t="s">
        <v>175</v>
      </c>
      <c r="C87" s="57" t="s">
        <v>3</v>
      </c>
      <c r="D87" s="56" t="s">
        <v>2</v>
      </c>
      <c r="E87" s="58" t="s">
        <v>240</v>
      </c>
      <c r="F87" s="61">
        <v>240</v>
      </c>
      <c r="G87" s="53">
        <v>4401.3999999999996</v>
      </c>
      <c r="H87" s="53">
        <v>4402.5</v>
      </c>
      <c r="I87" s="53"/>
      <c r="J87" s="53"/>
      <c r="K87" s="53">
        <f t="shared" si="0"/>
        <v>4401.3999999999996</v>
      </c>
      <c r="L87" s="92">
        <f t="shared" si="1"/>
        <v>4402.5</v>
      </c>
      <c r="M87" s="52"/>
      <c r="N87" s="52"/>
      <c r="O87" s="50">
        <f t="shared" si="10"/>
        <v>4401.3999999999996</v>
      </c>
      <c r="P87" s="50">
        <f t="shared" si="10"/>
        <v>4402.5</v>
      </c>
      <c r="Q87" s="50"/>
      <c r="R87" s="50"/>
      <c r="S87" s="50">
        <f t="shared" si="11"/>
        <v>4401.3999999999996</v>
      </c>
      <c r="T87" s="50">
        <f t="shared" si="12"/>
        <v>4402.5</v>
      </c>
      <c r="U87" s="50"/>
      <c r="V87" s="50"/>
      <c r="W87" s="50">
        <f t="shared" si="13"/>
        <v>4401.3999999999996</v>
      </c>
      <c r="X87" s="50">
        <f t="shared" si="14"/>
        <v>4402.5</v>
      </c>
      <c r="Y87" s="50"/>
      <c r="Z87" s="50"/>
      <c r="AA87" s="50">
        <f t="shared" si="15"/>
        <v>4401.3999999999996</v>
      </c>
      <c r="AB87" s="50">
        <f t="shared" si="16"/>
        <v>4402.5</v>
      </c>
    </row>
    <row r="88" spans="1:28" ht="78.75" x14ac:dyDescent="0.2">
      <c r="A88" s="43" t="s">
        <v>296</v>
      </c>
      <c r="B88" s="56" t="s">
        <v>175</v>
      </c>
      <c r="C88" s="57" t="s">
        <v>3</v>
      </c>
      <c r="D88" s="56" t="s">
        <v>2</v>
      </c>
      <c r="E88" s="58" t="s">
        <v>239</v>
      </c>
      <c r="F88" s="61" t="s">
        <v>7</v>
      </c>
      <c r="G88" s="53">
        <f>G89</f>
        <v>11590.3</v>
      </c>
      <c r="H88" s="53">
        <f>H89</f>
        <v>12554.5</v>
      </c>
      <c r="I88" s="53"/>
      <c r="J88" s="53"/>
      <c r="K88" s="53">
        <f t="shared" si="0"/>
        <v>11590.3</v>
      </c>
      <c r="L88" s="92">
        <f t="shared" si="1"/>
        <v>12554.5</v>
      </c>
      <c r="M88" s="52"/>
      <c r="N88" s="52"/>
      <c r="O88" s="50">
        <f t="shared" si="10"/>
        <v>11590.3</v>
      </c>
      <c r="P88" s="50">
        <f t="shared" si="10"/>
        <v>12554.5</v>
      </c>
      <c r="Q88" s="50"/>
      <c r="R88" s="50"/>
      <c r="S88" s="50">
        <f t="shared" si="11"/>
        <v>11590.3</v>
      </c>
      <c r="T88" s="50">
        <f t="shared" si="12"/>
        <v>12554.5</v>
      </c>
      <c r="U88" s="50"/>
      <c r="V88" s="50"/>
      <c r="W88" s="50">
        <f t="shared" si="13"/>
        <v>11590.3</v>
      </c>
      <c r="X88" s="50">
        <f t="shared" si="14"/>
        <v>12554.5</v>
      </c>
      <c r="Y88" s="50"/>
      <c r="Z88" s="50"/>
      <c r="AA88" s="50">
        <f t="shared" si="15"/>
        <v>11590.3</v>
      </c>
      <c r="AB88" s="50">
        <f t="shared" si="16"/>
        <v>12554.5</v>
      </c>
    </row>
    <row r="89" spans="1:28" x14ac:dyDescent="0.2">
      <c r="A89" s="43" t="s">
        <v>65</v>
      </c>
      <c r="B89" s="56" t="s">
        <v>175</v>
      </c>
      <c r="C89" s="57" t="s">
        <v>3</v>
      </c>
      <c r="D89" s="56" t="s">
        <v>2</v>
      </c>
      <c r="E89" s="58" t="s">
        <v>239</v>
      </c>
      <c r="F89" s="61">
        <v>500</v>
      </c>
      <c r="G89" s="53">
        <f>G90</f>
        <v>11590.3</v>
      </c>
      <c r="H89" s="53">
        <f>H90</f>
        <v>12554.5</v>
      </c>
      <c r="I89" s="53"/>
      <c r="J89" s="53"/>
      <c r="K89" s="53">
        <f t="shared" ref="K89:K163" si="17">G89+I89</f>
        <v>11590.3</v>
      </c>
      <c r="L89" s="92">
        <f t="shared" ref="L89:L163" si="18">H89+J89</f>
        <v>12554.5</v>
      </c>
      <c r="M89" s="52"/>
      <c r="N89" s="52"/>
      <c r="O89" s="50">
        <f t="shared" si="10"/>
        <v>11590.3</v>
      </c>
      <c r="P89" s="50">
        <f t="shared" si="10"/>
        <v>12554.5</v>
      </c>
      <c r="Q89" s="50"/>
      <c r="R89" s="50"/>
      <c r="S89" s="50">
        <f t="shared" si="11"/>
        <v>11590.3</v>
      </c>
      <c r="T89" s="50">
        <f t="shared" si="12"/>
        <v>12554.5</v>
      </c>
      <c r="U89" s="50"/>
      <c r="V89" s="50"/>
      <c r="W89" s="50">
        <f t="shared" si="13"/>
        <v>11590.3</v>
      </c>
      <c r="X89" s="50">
        <f t="shared" si="14"/>
        <v>12554.5</v>
      </c>
      <c r="Y89" s="50"/>
      <c r="Z89" s="50"/>
      <c r="AA89" s="50">
        <f t="shared" si="15"/>
        <v>11590.3</v>
      </c>
      <c r="AB89" s="50">
        <f t="shared" si="16"/>
        <v>12554.5</v>
      </c>
    </row>
    <row r="90" spans="1:28" x14ac:dyDescent="0.2">
      <c r="A90" s="43" t="s">
        <v>64</v>
      </c>
      <c r="B90" s="56" t="s">
        <v>175</v>
      </c>
      <c r="C90" s="57" t="s">
        <v>3</v>
      </c>
      <c r="D90" s="56" t="s">
        <v>2</v>
      </c>
      <c r="E90" s="58" t="s">
        <v>239</v>
      </c>
      <c r="F90" s="61">
        <v>540</v>
      </c>
      <c r="G90" s="53">
        <v>11590.3</v>
      </c>
      <c r="H90" s="53">
        <v>12554.5</v>
      </c>
      <c r="I90" s="53"/>
      <c r="J90" s="53"/>
      <c r="K90" s="53">
        <f t="shared" si="17"/>
        <v>11590.3</v>
      </c>
      <c r="L90" s="92">
        <f t="shared" si="18"/>
        <v>12554.5</v>
      </c>
      <c r="M90" s="52"/>
      <c r="N90" s="52"/>
      <c r="O90" s="50">
        <f t="shared" si="10"/>
        <v>11590.3</v>
      </c>
      <c r="P90" s="50">
        <f t="shared" si="10"/>
        <v>12554.5</v>
      </c>
      <c r="Q90" s="50"/>
      <c r="R90" s="50"/>
      <c r="S90" s="50">
        <f t="shared" si="11"/>
        <v>11590.3</v>
      </c>
      <c r="T90" s="50">
        <f t="shared" si="12"/>
        <v>12554.5</v>
      </c>
      <c r="U90" s="50"/>
      <c r="V90" s="50"/>
      <c r="W90" s="50">
        <f t="shared" si="13"/>
        <v>11590.3</v>
      </c>
      <c r="X90" s="50">
        <f t="shared" si="14"/>
        <v>12554.5</v>
      </c>
      <c r="Y90" s="50"/>
      <c r="Z90" s="50"/>
      <c r="AA90" s="50">
        <f t="shared" si="15"/>
        <v>11590.3</v>
      </c>
      <c r="AB90" s="50">
        <f t="shared" si="16"/>
        <v>12554.5</v>
      </c>
    </row>
    <row r="91" spans="1:28" ht="78.75" x14ac:dyDescent="0.2">
      <c r="A91" s="43" t="s">
        <v>297</v>
      </c>
      <c r="B91" s="56" t="s">
        <v>175</v>
      </c>
      <c r="C91" s="57" t="s">
        <v>3</v>
      </c>
      <c r="D91" s="56" t="s">
        <v>2</v>
      </c>
      <c r="E91" s="58" t="s">
        <v>238</v>
      </c>
      <c r="F91" s="61" t="s">
        <v>7</v>
      </c>
      <c r="G91" s="53">
        <f>G92</f>
        <v>380</v>
      </c>
      <c r="H91" s="53">
        <f>H92</f>
        <v>380</v>
      </c>
      <c r="I91" s="53"/>
      <c r="J91" s="53"/>
      <c r="K91" s="53">
        <f t="shared" si="17"/>
        <v>380</v>
      </c>
      <c r="L91" s="92">
        <f t="shared" si="18"/>
        <v>380</v>
      </c>
      <c r="M91" s="52"/>
      <c r="N91" s="52"/>
      <c r="O91" s="50">
        <f t="shared" si="10"/>
        <v>380</v>
      </c>
      <c r="P91" s="50">
        <f t="shared" si="10"/>
        <v>380</v>
      </c>
      <c r="Q91" s="50"/>
      <c r="R91" s="50"/>
      <c r="S91" s="50">
        <f t="shared" si="11"/>
        <v>380</v>
      </c>
      <c r="T91" s="50">
        <f t="shared" si="12"/>
        <v>380</v>
      </c>
      <c r="U91" s="50"/>
      <c r="V91" s="50"/>
      <c r="W91" s="50">
        <f t="shared" si="13"/>
        <v>380</v>
      </c>
      <c r="X91" s="50">
        <f t="shared" si="14"/>
        <v>380</v>
      </c>
      <c r="Y91" s="50"/>
      <c r="Z91" s="50"/>
      <c r="AA91" s="50">
        <f t="shared" si="15"/>
        <v>380</v>
      </c>
      <c r="AB91" s="50">
        <f t="shared" si="16"/>
        <v>380</v>
      </c>
    </row>
    <row r="92" spans="1:28" x14ac:dyDescent="0.2">
      <c r="A92" s="43" t="s">
        <v>65</v>
      </c>
      <c r="B92" s="56" t="s">
        <v>175</v>
      </c>
      <c r="C92" s="57" t="s">
        <v>3</v>
      </c>
      <c r="D92" s="56" t="s">
        <v>2</v>
      </c>
      <c r="E92" s="58" t="s">
        <v>238</v>
      </c>
      <c r="F92" s="61">
        <v>500</v>
      </c>
      <c r="G92" s="53">
        <f>G93</f>
        <v>380</v>
      </c>
      <c r="H92" s="53">
        <f>H93</f>
        <v>380</v>
      </c>
      <c r="I92" s="53"/>
      <c r="J92" s="53"/>
      <c r="K92" s="53">
        <f t="shared" si="17"/>
        <v>380</v>
      </c>
      <c r="L92" s="92">
        <f t="shared" si="18"/>
        <v>380</v>
      </c>
      <c r="M92" s="52"/>
      <c r="N92" s="52"/>
      <c r="O92" s="50">
        <f t="shared" si="10"/>
        <v>380</v>
      </c>
      <c r="P92" s="50">
        <f t="shared" si="10"/>
        <v>380</v>
      </c>
      <c r="Q92" s="50"/>
      <c r="R92" s="50"/>
      <c r="S92" s="50">
        <f t="shared" si="11"/>
        <v>380</v>
      </c>
      <c r="T92" s="50">
        <f t="shared" si="12"/>
        <v>380</v>
      </c>
      <c r="U92" s="50"/>
      <c r="V92" s="50"/>
      <c r="W92" s="50">
        <f t="shared" si="13"/>
        <v>380</v>
      </c>
      <c r="X92" s="50">
        <f t="shared" si="14"/>
        <v>380</v>
      </c>
      <c r="Y92" s="50"/>
      <c r="Z92" s="50"/>
      <c r="AA92" s="50">
        <f t="shared" si="15"/>
        <v>380</v>
      </c>
      <c r="AB92" s="50">
        <f t="shared" si="16"/>
        <v>380</v>
      </c>
    </row>
    <row r="93" spans="1:28" x14ac:dyDescent="0.2">
      <c r="A93" s="43" t="s">
        <v>64</v>
      </c>
      <c r="B93" s="56" t="s">
        <v>175</v>
      </c>
      <c r="C93" s="57" t="s">
        <v>3</v>
      </c>
      <c r="D93" s="56" t="s">
        <v>2</v>
      </c>
      <c r="E93" s="58" t="s">
        <v>238</v>
      </c>
      <c r="F93" s="61">
        <v>540</v>
      </c>
      <c r="G93" s="53">
        <v>380</v>
      </c>
      <c r="H93" s="53">
        <v>380</v>
      </c>
      <c r="I93" s="53"/>
      <c r="J93" s="53"/>
      <c r="K93" s="53">
        <f t="shared" si="17"/>
        <v>380</v>
      </c>
      <c r="L93" s="92">
        <f t="shared" si="18"/>
        <v>380</v>
      </c>
      <c r="M93" s="52"/>
      <c r="N93" s="52"/>
      <c r="O93" s="50">
        <f t="shared" si="10"/>
        <v>380</v>
      </c>
      <c r="P93" s="50">
        <f t="shared" si="10"/>
        <v>380</v>
      </c>
      <c r="Q93" s="50"/>
      <c r="R93" s="50"/>
      <c r="S93" s="50">
        <f t="shared" si="11"/>
        <v>380</v>
      </c>
      <c r="T93" s="50">
        <f t="shared" si="12"/>
        <v>380</v>
      </c>
      <c r="U93" s="50"/>
      <c r="V93" s="50"/>
      <c r="W93" s="50">
        <f t="shared" si="13"/>
        <v>380</v>
      </c>
      <c r="X93" s="50">
        <f t="shared" si="14"/>
        <v>380</v>
      </c>
      <c r="Y93" s="50"/>
      <c r="Z93" s="50"/>
      <c r="AA93" s="50">
        <f t="shared" si="15"/>
        <v>380</v>
      </c>
      <c r="AB93" s="50">
        <f t="shared" si="16"/>
        <v>380</v>
      </c>
    </row>
    <row r="94" spans="1:28" ht="22.5" x14ac:dyDescent="0.2">
      <c r="A94" s="43" t="s">
        <v>289</v>
      </c>
      <c r="B94" s="56" t="s">
        <v>175</v>
      </c>
      <c r="C94" s="57" t="s">
        <v>3</v>
      </c>
      <c r="D94" s="56" t="s">
        <v>2</v>
      </c>
      <c r="E94" s="58" t="s">
        <v>290</v>
      </c>
      <c r="F94" s="61" t="s">
        <v>7</v>
      </c>
      <c r="G94" s="117">
        <f>G97+G95</f>
        <v>6000</v>
      </c>
      <c r="H94" s="53">
        <f>H97+H95</f>
        <v>6000</v>
      </c>
      <c r="I94" s="117"/>
      <c r="J94" s="53"/>
      <c r="K94" s="117">
        <f t="shared" si="17"/>
        <v>6000</v>
      </c>
      <c r="L94" s="92">
        <f t="shared" si="18"/>
        <v>6000</v>
      </c>
      <c r="M94" s="52"/>
      <c r="N94" s="52"/>
      <c r="O94" s="50">
        <f t="shared" si="10"/>
        <v>6000</v>
      </c>
      <c r="P94" s="50">
        <f t="shared" si="10"/>
        <v>6000</v>
      </c>
      <c r="Q94" s="50"/>
      <c r="R94" s="50"/>
      <c r="S94" s="50">
        <f t="shared" si="11"/>
        <v>6000</v>
      </c>
      <c r="T94" s="50">
        <f t="shared" si="12"/>
        <v>6000</v>
      </c>
      <c r="U94" s="50"/>
      <c r="V94" s="50"/>
      <c r="W94" s="50">
        <f t="shared" si="13"/>
        <v>6000</v>
      </c>
      <c r="X94" s="50">
        <f t="shared" si="14"/>
        <v>6000</v>
      </c>
      <c r="Y94" s="50"/>
      <c r="Z94" s="50"/>
      <c r="AA94" s="50">
        <f t="shared" si="15"/>
        <v>6000</v>
      </c>
      <c r="AB94" s="50">
        <f t="shared" si="16"/>
        <v>6000</v>
      </c>
    </row>
    <row r="95" spans="1:28" ht="22.5" x14ac:dyDescent="0.2">
      <c r="A95" s="43" t="s">
        <v>14</v>
      </c>
      <c r="B95" s="56">
        <v>2</v>
      </c>
      <c r="C95" s="57">
        <v>0</v>
      </c>
      <c r="D95" s="56">
        <v>0</v>
      </c>
      <c r="E95" s="58" t="s">
        <v>290</v>
      </c>
      <c r="F95" s="61">
        <v>200</v>
      </c>
      <c r="G95" s="117">
        <f>G96</f>
        <v>1500</v>
      </c>
      <c r="H95" s="53">
        <f>H96</f>
        <v>1500</v>
      </c>
      <c r="I95" s="117"/>
      <c r="J95" s="53"/>
      <c r="K95" s="117">
        <f t="shared" si="17"/>
        <v>1500</v>
      </c>
      <c r="L95" s="92">
        <f t="shared" si="18"/>
        <v>1500</v>
      </c>
      <c r="M95" s="52"/>
      <c r="N95" s="52"/>
      <c r="O95" s="50">
        <f t="shared" si="10"/>
        <v>1500</v>
      </c>
      <c r="P95" s="50">
        <f t="shared" si="10"/>
        <v>1500</v>
      </c>
      <c r="Q95" s="50"/>
      <c r="R95" s="50"/>
      <c r="S95" s="50">
        <f t="shared" si="11"/>
        <v>1500</v>
      </c>
      <c r="T95" s="50">
        <f t="shared" si="12"/>
        <v>1500</v>
      </c>
      <c r="U95" s="50"/>
      <c r="V95" s="50"/>
      <c r="W95" s="50">
        <f t="shared" si="13"/>
        <v>1500</v>
      </c>
      <c r="X95" s="50">
        <f t="shared" si="14"/>
        <v>1500</v>
      </c>
      <c r="Y95" s="50"/>
      <c r="Z95" s="50"/>
      <c r="AA95" s="50">
        <f t="shared" si="15"/>
        <v>1500</v>
      </c>
      <c r="AB95" s="50">
        <f t="shared" si="16"/>
        <v>1500</v>
      </c>
    </row>
    <row r="96" spans="1:28" ht="22.5" x14ac:dyDescent="0.2">
      <c r="A96" s="43" t="s">
        <v>13</v>
      </c>
      <c r="B96" s="56">
        <v>2</v>
      </c>
      <c r="C96" s="57">
        <v>0</v>
      </c>
      <c r="D96" s="56">
        <v>0</v>
      </c>
      <c r="E96" s="58" t="s">
        <v>290</v>
      </c>
      <c r="F96" s="61">
        <v>240</v>
      </c>
      <c r="G96" s="117">
        <v>1500</v>
      </c>
      <c r="H96" s="53">
        <v>1500</v>
      </c>
      <c r="I96" s="117"/>
      <c r="J96" s="53"/>
      <c r="K96" s="117">
        <f t="shared" si="17"/>
        <v>1500</v>
      </c>
      <c r="L96" s="92">
        <f t="shared" si="18"/>
        <v>1500</v>
      </c>
      <c r="M96" s="52"/>
      <c r="N96" s="52"/>
      <c r="O96" s="50">
        <f t="shared" si="10"/>
        <v>1500</v>
      </c>
      <c r="P96" s="50">
        <f t="shared" si="10"/>
        <v>1500</v>
      </c>
      <c r="Q96" s="50"/>
      <c r="R96" s="50"/>
      <c r="S96" s="50">
        <f t="shared" si="11"/>
        <v>1500</v>
      </c>
      <c r="T96" s="50">
        <f t="shared" si="12"/>
        <v>1500</v>
      </c>
      <c r="U96" s="50"/>
      <c r="V96" s="50"/>
      <c r="W96" s="50">
        <f t="shared" si="13"/>
        <v>1500</v>
      </c>
      <c r="X96" s="50">
        <f t="shared" si="14"/>
        <v>1500</v>
      </c>
      <c r="Y96" s="50"/>
      <c r="Z96" s="50"/>
      <c r="AA96" s="50">
        <f t="shared" si="15"/>
        <v>1500</v>
      </c>
      <c r="AB96" s="50">
        <f t="shared" si="16"/>
        <v>1500</v>
      </c>
    </row>
    <row r="97" spans="1:28" x14ac:dyDescent="0.2">
      <c r="A97" s="43" t="s">
        <v>65</v>
      </c>
      <c r="B97" s="56" t="s">
        <v>175</v>
      </c>
      <c r="C97" s="57" t="s">
        <v>3</v>
      </c>
      <c r="D97" s="56" t="s">
        <v>2</v>
      </c>
      <c r="E97" s="58" t="s">
        <v>290</v>
      </c>
      <c r="F97" s="61">
        <v>500</v>
      </c>
      <c r="G97" s="117">
        <f>G98</f>
        <v>4500</v>
      </c>
      <c r="H97" s="53">
        <f>H98</f>
        <v>4500</v>
      </c>
      <c r="I97" s="117"/>
      <c r="J97" s="53"/>
      <c r="K97" s="117">
        <f t="shared" si="17"/>
        <v>4500</v>
      </c>
      <c r="L97" s="92">
        <f t="shared" si="18"/>
        <v>4500</v>
      </c>
      <c r="M97" s="52"/>
      <c r="N97" s="52"/>
      <c r="O97" s="50">
        <f t="shared" si="10"/>
        <v>4500</v>
      </c>
      <c r="P97" s="50">
        <f t="shared" si="10"/>
        <v>4500</v>
      </c>
      <c r="Q97" s="50"/>
      <c r="R97" s="50"/>
      <c r="S97" s="50">
        <f t="shared" si="11"/>
        <v>4500</v>
      </c>
      <c r="T97" s="50">
        <f t="shared" si="12"/>
        <v>4500</v>
      </c>
      <c r="U97" s="50"/>
      <c r="V97" s="50"/>
      <c r="W97" s="50">
        <f t="shared" si="13"/>
        <v>4500</v>
      </c>
      <c r="X97" s="50">
        <f t="shared" si="14"/>
        <v>4500</v>
      </c>
      <c r="Y97" s="50"/>
      <c r="Z97" s="50"/>
      <c r="AA97" s="50">
        <f t="shared" si="15"/>
        <v>4500</v>
      </c>
      <c r="AB97" s="50">
        <f t="shared" si="16"/>
        <v>4500</v>
      </c>
    </row>
    <row r="98" spans="1:28" x14ac:dyDescent="0.2">
      <c r="A98" s="43" t="s">
        <v>64</v>
      </c>
      <c r="B98" s="56" t="s">
        <v>175</v>
      </c>
      <c r="C98" s="57" t="s">
        <v>3</v>
      </c>
      <c r="D98" s="56" t="s">
        <v>2</v>
      </c>
      <c r="E98" s="58" t="s">
        <v>290</v>
      </c>
      <c r="F98" s="61">
        <v>540</v>
      </c>
      <c r="G98" s="117">
        <v>4500</v>
      </c>
      <c r="H98" s="53">
        <v>4500</v>
      </c>
      <c r="I98" s="117"/>
      <c r="J98" s="53"/>
      <c r="K98" s="117">
        <f t="shared" si="17"/>
        <v>4500</v>
      </c>
      <c r="L98" s="92">
        <f t="shared" si="18"/>
        <v>4500</v>
      </c>
      <c r="M98" s="52"/>
      <c r="N98" s="52"/>
      <c r="O98" s="50">
        <f t="shared" si="10"/>
        <v>4500</v>
      </c>
      <c r="P98" s="50">
        <f t="shared" si="10"/>
        <v>4500</v>
      </c>
      <c r="Q98" s="50"/>
      <c r="R98" s="50"/>
      <c r="S98" s="50">
        <f t="shared" si="11"/>
        <v>4500</v>
      </c>
      <c r="T98" s="50">
        <f t="shared" si="12"/>
        <v>4500</v>
      </c>
      <c r="U98" s="50"/>
      <c r="V98" s="50"/>
      <c r="W98" s="50">
        <f t="shared" si="13"/>
        <v>4500</v>
      </c>
      <c r="X98" s="50">
        <f t="shared" si="14"/>
        <v>4500</v>
      </c>
      <c r="Y98" s="50"/>
      <c r="Z98" s="50"/>
      <c r="AA98" s="50">
        <f t="shared" si="15"/>
        <v>4500</v>
      </c>
      <c r="AB98" s="50">
        <f t="shared" si="16"/>
        <v>4500</v>
      </c>
    </row>
    <row r="99" spans="1:28" ht="67.5" x14ac:dyDescent="0.2">
      <c r="A99" s="54" t="s">
        <v>298</v>
      </c>
      <c r="B99" s="56" t="s">
        <v>175</v>
      </c>
      <c r="C99" s="57" t="s">
        <v>3</v>
      </c>
      <c r="D99" s="56" t="s">
        <v>2</v>
      </c>
      <c r="E99" s="58" t="s">
        <v>228</v>
      </c>
      <c r="F99" s="61" t="s">
        <v>7</v>
      </c>
      <c r="G99" s="53">
        <f>G100</f>
        <v>11469.8</v>
      </c>
      <c r="H99" s="53">
        <f>H100</f>
        <v>11469.8</v>
      </c>
      <c r="I99" s="53"/>
      <c r="J99" s="53"/>
      <c r="K99" s="53">
        <f t="shared" si="17"/>
        <v>11469.8</v>
      </c>
      <c r="L99" s="92">
        <f t="shared" si="18"/>
        <v>11469.8</v>
      </c>
      <c r="M99" s="52"/>
      <c r="N99" s="52"/>
      <c r="O99" s="50">
        <f t="shared" si="10"/>
        <v>11469.8</v>
      </c>
      <c r="P99" s="50">
        <f t="shared" si="10"/>
        <v>11469.8</v>
      </c>
      <c r="Q99" s="50"/>
      <c r="R99" s="50"/>
      <c r="S99" s="50">
        <f t="shared" si="11"/>
        <v>11469.8</v>
      </c>
      <c r="T99" s="50">
        <f t="shared" si="12"/>
        <v>11469.8</v>
      </c>
      <c r="U99" s="50"/>
      <c r="V99" s="50"/>
      <c r="W99" s="50">
        <f t="shared" si="13"/>
        <v>11469.8</v>
      </c>
      <c r="X99" s="50">
        <f t="shared" si="14"/>
        <v>11469.8</v>
      </c>
      <c r="Y99" s="50"/>
      <c r="Z99" s="50"/>
      <c r="AA99" s="50">
        <f t="shared" si="15"/>
        <v>11469.8</v>
      </c>
      <c r="AB99" s="50">
        <f t="shared" si="16"/>
        <v>11469.8</v>
      </c>
    </row>
    <row r="100" spans="1:28" x14ac:dyDescent="0.2">
      <c r="A100" s="43" t="s">
        <v>65</v>
      </c>
      <c r="B100" s="56" t="s">
        <v>175</v>
      </c>
      <c r="C100" s="57" t="s">
        <v>3</v>
      </c>
      <c r="D100" s="56" t="s">
        <v>2</v>
      </c>
      <c r="E100" s="58" t="s">
        <v>228</v>
      </c>
      <c r="F100" s="61">
        <v>500</v>
      </c>
      <c r="G100" s="53">
        <f>G101</f>
        <v>11469.8</v>
      </c>
      <c r="H100" s="53">
        <f>H101</f>
        <v>11469.8</v>
      </c>
      <c r="I100" s="53"/>
      <c r="J100" s="53"/>
      <c r="K100" s="53">
        <f t="shared" si="17"/>
        <v>11469.8</v>
      </c>
      <c r="L100" s="92">
        <f t="shared" si="18"/>
        <v>11469.8</v>
      </c>
      <c r="M100" s="52"/>
      <c r="N100" s="52"/>
      <c r="O100" s="50">
        <f t="shared" si="10"/>
        <v>11469.8</v>
      </c>
      <c r="P100" s="50">
        <f t="shared" si="10"/>
        <v>11469.8</v>
      </c>
      <c r="Q100" s="50"/>
      <c r="R100" s="50"/>
      <c r="S100" s="50">
        <f t="shared" si="11"/>
        <v>11469.8</v>
      </c>
      <c r="T100" s="50">
        <f t="shared" si="12"/>
        <v>11469.8</v>
      </c>
      <c r="U100" s="50"/>
      <c r="V100" s="50"/>
      <c r="W100" s="50">
        <f t="shared" si="13"/>
        <v>11469.8</v>
      </c>
      <c r="X100" s="50">
        <f t="shared" si="14"/>
        <v>11469.8</v>
      </c>
      <c r="Y100" s="50"/>
      <c r="Z100" s="50"/>
      <c r="AA100" s="50">
        <f t="shared" si="15"/>
        <v>11469.8</v>
      </c>
      <c r="AB100" s="50">
        <f t="shared" si="16"/>
        <v>11469.8</v>
      </c>
    </row>
    <row r="101" spans="1:28" x14ac:dyDescent="0.2">
      <c r="A101" s="43" t="s">
        <v>64</v>
      </c>
      <c r="B101" s="56" t="s">
        <v>175</v>
      </c>
      <c r="C101" s="57" t="s">
        <v>3</v>
      </c>
      <c r="D101" s="56" t="s">
        <v>2</v>
      </c>
      <c r="E101" s="58" t="s">
        <v>228</v>
      </c>
      <c r="F101" s="61">
        <v>540</v>
      </c>
      <c r="G101" s="53">
        <v>11469.8</v>
      </c>
      <c r="H101" s="53">
        <v>11469.8</v>
      </c>
      <c r="I101" s="53"/>
      <c r="J101" s="53"/>
      <c r="K101" s="53">
        <f t="shared" si="17"/>
        <v>11469.8</v>
      </c>
      <c r="L101" s="92">
        <f t="shared" si="18"/>
        <v>11469.8</v>
      </c>
      <c r="M101" s="52"/>
      <c r="N101" s="52"/>
      <c r="O101" s="50">
        <f t="shared" si="10"/>
        <v>11469.8</v>
      </c>
      <c r="P101" s="50">
        <f t="shared" si="10"/>
        <v>11469.8</v>
      </c>
      <c r="Q101" s="50"/>
      <c r="R101" s="50"/>
      <c r="S101" s="50">
        <f t="shared" si="11"/>
        <v>11469.8</v>
      </c>
      <c r="T101" s="50">
        <f t="shared" si="12"/>
        <v>11469.8</v>
      </c>
      <c r="U101" s="50"/>
      <c r="V101" s="50"/>
      <c r="W101" s="50">
        <f t="shared" si="13"/>
        <v>11469.8</v>
      </c>
      <c r="X101" s="50">
        <f t="shared" si="14"/>
        <v>11469.8</v>
      </c>
      <c r="Y101" s="50"/>
      <c r="Z101" s="50"/>
      <c r="AA101" s="50">
        <f t="shared" si="15"/>
        <v>11469.8</v>
      </c>
      <c r="AB101" s="50">
        <f t="shared" si="16"/>
        <v>11469.8</v>
      </c>
    </row>
    <row r="102" spans="1:28" ht="45" x14ac:dyDescent="0.2">
      <c r="A102" s="43" t="s">
        <v>293</v>
      </c>
      <c r="B102" s="56" t="s">
        <v>175</v>
      </c>
      <c r="C102" s="57" t="s">
        <v>3</v>
      </c>
      <c r="D102" s="56" t="s">
        <v>2</v>
      </c>
      <c r="E102" s="58" t="s">
        <v>227</v>
      </c>
      <c r="F102" s="61" t="s">
        <v>7</v>
      </c>
      <c r="G102" s="53">
        <f>G103</f>
        <v>15302.8</v>
      </c>
      <c r="H102" s="53">
        <f>H103</f>
        <v>15302.8</v>
      </c>
      <c r="I102" s="53"/>
      <c r="J102" s="53"/>
      <c r="K102" s="53">
        <f t="shared" si="17"/>
        <v>15302.8</v>
      </c>
      <c r="L102" s="92">
        <f t="shared" si="18"/>
        <v>15302.8</v>
      </c>
      <c r="M102" s="52"/>
      <c r="N102" s="52"/>
      <c r="O102" s="50">
        <f t="shared" ref="O102:P173" si="19">K102+M102</f>
        <v>15302.8</v>
      </c>
      <c r="P102" s="50">
        <f t="shared" si="19"/>
        <v>15302.8</v>
      </c>
      <c r="Q102" s="50"/>
      <c r="R102" s="50"/>
      <c r="S102" s="50">
        <f t="shared" si="11"/>
        <v>15302.8</v>
      </c>
      <c r="T102" s="50">
        <f t="shared" si="12"/>
        <v>15302.8</v>
      </c>
      <c r="U102" s="50"/>
      <c r="V102" s="50"/>
      <c r="W102" s="50">
        <f t="shared" si="13"/>
        <v>15302.8</v>
      </c>
      <c r="X102" s="50">
        <f t="shared" si="14"/>
        <v>15302.8</v>
      </c>
      <c r="Y102" s="50"/>
      <c r="Z102" s="50"/>
      <c r="AA102" s="50">
        <f t="shared" si="15"/>
        <v>15302.8</v>
      </c>
      <c r="AB102" s="50">
        <f t="shared" si="16"/>
        <v>15302.8</v>
      </c>
    </row>
    <row r="103" spans="1:28" x14ac:dyDescent="0.2">
      <c r="A103" s="43" t="s">
        <v>65</v>
      </c>
      <c r="B103" s="56" t="s">
        <v>175</v>
      </c>
      <c r="C103" s="57" t="s">
        <v>3</v>
      </c>
      <c r="D103" s="56" t="s">
        <v>2</v>
      </c>
      <c r="E103" s="58" t="s">
        <v>227</v>
      </c>
      <c r="F103" s="61">
        <v>500</v>
      </c>
      <c r="G103" s="53">
        <f>G104</f>
        <v>15302.8</v>
      </c>
      <c r="H103" s="53">
        <f>H104</f>
        <v>15302.8</v>
      </c>
      <c r="I103" s="53"/>
      <c r="J103" s="53"/>
      <c r="K103" s="53">
        <f t="shared" si="17"/>
        <v>15302.8</v>
      </c>
      <c r="L103" s="92">
        <f t="shared" si="18"/>
        <v>15302.8</v>
      </c>
      <c r="M103" s="52"/>
      <c r="N103" s="52"/>
      <c r="O103" s="50">
        <f t="shared" si="19"/>
        <v>15302.8</v>
      </c>
      <c r="P103" s="50">
        <f t="shared" si="19"/>
        <v>15302.8</v>
      </c>
      <c r="Q103" s="50"/>
      <c r="R103" s="50"/>
      <c r="S103" s="50">
        <f t="shared" si="11"/>
        <v>15302.8</v>
      </c>
      <c r="T103" s="50">
        <f t="shared" si="12"/>
        <v>15302.8</v>
      </c>
      <c r="U103" s="50"/>
      <c r="V103" s="50"/>
      <c r="W103" s="50">
        <f t="shared" si="13"/>
        <v>15302.8</v>
      </c>
      <c r="X103" s="50">
        <f t="shared" si="14"/>
        <v>15302.8</v>
      </c>
      <c r="Y103" s="50"/>
      <c r="Z103" s="50"/>
      <c r="AA103" s="50">
        <f t="shared" si="15"/>
        <v>15302.8</v>
      </c>
      <c r="AB103" s="50">
        <f t="shared" si="16"/>
        <v>15302.8</v>
      </c>
    </row>
    <row r="104" spans="1:28" x14ac:dyDescent="0.2">
      <c r="A104" s="43" t="s">
        <v>64</v>
      </c>
      <c r="B104" s="56" t="s">
        <v>175</v>
      </c>
      <c r="C104" s="57" t="s">
        <v>3</v>
      </c>
      <c r="D104" s="56" t="s">
        <v>2</v>
      </c>
      <c r="E104" s="58" t="s">
        <v>227</v>
      </c>
      <c r="F104" s="61">
        <v>540</v>
      </c>
      <c r="G104" s="53">
        <v>15302.8</v>
      </c>
      <c r="H104" s="53">
        <v>15302.8</v>
      </c>
      <c r="I104" s="53"/>
      <c r="J104" s="53"/>
      <c r="K104" s="53">
        <f t="shared" si="17"/>
        <v>15302.8</v>
      </c>
      <c r="L104" s="92">
        <f t="shared" si="18"/>
        <v>15302.8</v>
      </c>
      <c r="M104" s="52"/>
      <c r="N104" s="52"/>
      <c r="O104" s="50">
        <f t="shared" si="19"/>
        <v>15302.8</v>
      </c>
      <c r="P104" s="50">
        <f t="shared" si="19"/>
        <v>15302.8</v>
      </c>
      <c r="Q104" s="50"/>
      <c r="R104" s="50"/>
      <c r="S104" s="50">
        <f t="shared" si="11"/>
        <v>15302.8</v>
      </c>
      <c r="T104" s="50">
        <f t="shared" si="12"/>
        <v>15302.8</v>
      </c>
      <c r="U104" s="50"/>
      <c r="V104" s="50"/>
      <c r="W104" s="50">
        <f t="shared" si="13"/>
        <v>15302.8</v>
      </c>
      <c r="X104" s="50">
        <f t="shared" si="14"/>
        <v>15302.8</v>
      </c>
      <c r="Y104" s="50"/>
      <c r="Z104" s="50"/>
      <c r="AA104" s="50">
        <f t="shared" si="15"/>
        <v>15302.8</v>
      </c>
      <c r="AB104" s="50">
        <f t="shared" si="16"/>
        <v>15302.8</v>
      </c>
    </row>
    <row r="105" spans="1:28" ht="33.75" x14ac:dyDescent="0.2">
      <c r="A105" s="54" t="s">
        <v>325</v>
      </c>
      <c r="B105" s="56">
        <v>2</v>
      </c>
      <c r="C105" s="57">
        <v>0</v>
      </c>
      <c r="D105" s="56">
        <v>0</v>
      </c>
      <c r="E105" s="58" t="s">
        <v>326</v>
      </c>
      <c r="F105" s="49"/>
      <c r="G105" s="53"/>
      <c r="H105" s="53"/>
      <c r="I105" s="50">
        <f>I106</f>
        <v>2056.4609999999998</v>
      </c>
      <c r="J105" s="50">
        <f>J106</f>
        <v>2138.6750000000002</v>
      </c>
      <c r="K105" s="53">
        <f t="shared" ref="K105:L107" si="20">I105</f>
        <v>2056.4609999999998</v>
      </c>
      <c r="L105" s="92">
        <f t="shared" si="20"/>
        <v>2138.6750000000002</v>
      </c>
      <c r="M105" s="52"/>
      <c r="N105" s="52"/>
      <c r="O105" s="50">
        <f t="shared" si="19"/>
        <v>2056.4609999999998</v>
      </c>
      <c r="P105" s="50">
        <f t="shared" si="19"/>
        <v>2138.6750000000002</v>
      </c>
      <c r="Q105" s="50"/>
      <c r="R105" s="50"/>
      <c r="S105" s="50">
        <f t="shared" si="11"/>
        <v>2056.4609999999998</v>
      </c>
      <c r="T105" s="50">
        <f t="shared" si="12"/>
        <v>2138.6750000000002</v>
      </c>
      <c r="U105" s="50"/>
      <c r="V105" s="50"/>
      <c r="W105" s="50">
        <f t="shared" si="13"/>
        <v>2056.4609999999998</v>
      </c>
      <c r="X105" s="50">
        <f t="shared" si="14"/>
        <v>2138.6750000000002</v>
      </c>
      <c r="Y105" s="50"/>
      <c r="Z105" s="50"/>
      <c r="AA105" s="50">
        <f t="shared" si="15"/>
        <v>2056.4609999999998</v>
      </c>
      <c r="AB105" s="50">
        <f t="shared" si="16"/>
        <v>2138.6750000000002</v>
      </c>
    </row>
    <row r="106" spans="1:28" x14ac:dyDescent="0.2">
      <c r="A106" s="54" t="s">
        <v>65</v>
      </c>
      <c r="B106" s="56">
        <v>2</v>
      </c>
      <c r="C106" s="57">
        <v>0</v>
      </c>
      <c r="D106" s="56">
        <v>0</v>
      </c>
      <c r="E106" s="58" t="s">
        <v>326</v>
      </c>
      <c r="F106" s="49">
        <v>500</v>
      </c>
      <c r="G106" s="53"/>
      <c r="H106" s="53"/>
      <c r="I106" s="50">
        <f>I107</f>
        <v>2056.4609999999998</v>
      </c>
      <c r="J106" s="50">
        <f>J107</f>
        <v>2138.6750000000002</v>
      </c>
      <c r="K106" s="53">
        <f t="shared" si="20"/>
        <v>2056.4609999999998</v>
      </c>
      <c r="L106" s="92">
        <f t="shared" si="20"/>
        <v>2138.6750000000002</v>
      </c>
      <c r="M106" s="52"/>
      <c r="N106" s="52"/>
      <c r="O106" s="50">
        <f t="shared" si="19"/>
        <v>2056.4609999999998</v>
      </c>
      <c r="P106" s="50">
        <f t="shared" si="19"/>
        <v>2138.6750000000002</v>
      </c>
      <c r="Q106" s="50"/>
      <c r="R106" s="50"/>
      <c r="S106" s="50">
        <f t="shared" si="11"/>
        <v>2056.4609999999998</v>
      </c>
      <c r="T106" s="50">
        <f t="shared" si="12"/>
        <v>2138.6750000000002</v>
      </c>
      <c r="U106" s="50"/>
      <c r="V106" s="50"/>
      <c r="W106" s="50">
        <f t="shared" si="13"/>
        <v>2056.4609999999998</v>
      </c>
      <c r="X106" s="50">
        <f t="shared" si="14"/>
        <v>2138.6750000000002</v>
      </c>
      <c r="Y106" s="50"/>
      <c r="Z106" s="50"/>
      <c r="AA106" s="50">
        <f t="shared" si="15"/>
        <v>2056.4609999999998</v>
      </c>
      <c r="AB106" s="50">
        <f t="shared" si="16"/>
        <v>2138.6750000000002</v>
      </c>
    </row>
    <row r="107" spans="1:28" x14ac:dyDescent="0.2">
      <c r="A107" s="54" t="s">
        <v>64</v>
      </c>
      <c r="B107" s="56">
        <v>2</v>
      </c>
      <c r="C107" s="57">
        <v>0</v>
      </c>
      <c r="D107" s="56">
        <v>0</v>
      </c>
      <c r="E107" s="58" t="s">
        <v>326</v>
      </c>
      <c r="F107" s="49">
        <v>540</v>
      </c>
      <c r="G107" s="53"/>
      <c r="H107" s="53"/>
      <c r="I107" s="50">
        <f>2036.1+20.361</f>
        <v>2056.4609999999998</v>
      </c>
      <c r="J107" s="50">
        <f>2117.5+21.175</f>
        <v>2138.6750000000002</v>
      </c>
      <c r="K107" s="53">
        <f t="shared" si="20"/>
        <v>2056.4609999999998</v>
      </c>
      <c r="L107" s="92">
        <f t="shared" si="20"/>
        <v>2138.6750000000002</v>
      </c>
      <c r="M107" s="52"/>
      <c r="N107" s="52"/>
      <c r="O107" s="50">
        <f t="shared" si="19"/>
        <v>2056.4609999999998</v>
      </c>
      <c r="P107" s="50">
        <f t="shared" si="19"/>
        <v>2138.6750000000002</v>
      </c>
      <c r="Q107" s="50"/>
      <c r="R107" s="50"/>
      <c r="S107" s="50">
        <f t="shared" si="11"/>
        <v>2056.4609999999998</v>
      </c>
      <c r="T107" s="50">
        <f t="shared" si="12"/>
        <v>2138.6750000000002</v>
      </c>
      <c r="U107" s="50"/>
      <c r="V107" s="50"/>
      <c r="W107" s="50">
        <f t="shared" si="13"/>
        <v>2056.4609999999998</v>
      </c>
      <c r="X107" s="50">
        <f t="shared" si="14"/>
        <v>2138.6750000000002</v>
      </c>
      <c r="Y107" s="50"/>
      <c r="Z107" s="50"/>
      <c r="AA107" s="50">
        <f t="shared" si="15"/>
        <v>2056.4609999999998</v>
      </c>
      <c r="AB107" s="50">
        <f t="shared" si="16"/>
        <v>2138.6750000000002</v>
      </c>
    </row>
    <row r="108" spans="1:28" x14ac:dyDescent="0.2">
      <c r="A108" s="43" t="s">
        <v>339</v>
      </c>
      <c r="B108" s="46">
        <v>2</v>
      </c>
      <c r="C108" s="47">
        <v>0</v>
      </c>
      <c r="D108" s="46" t="s">
        <v>338</v>
      </c>
      <c r="E108" s="48">
        <v>0</v>
      </c>
      <c r="F108" s="49"/>
      <c r="G108" s="53"/>
      <c r="H108" s="53"/>
      <c r="I108" s="53"/>
      <c r="J108" s="53"/>
      <c r="K108" s="53"/>
      <c r="L108" s="92"/>
      <c r="M108" s="53">
        <f t="shared" ref="M108:P110" si="21">M109</f>
        <v>42465</v>
      </c>
      <c r="N108" s="53">
        <f t="shared" si="21"/>
        <v>42940</v>
      </c>
      <c r="O108" s="53">
        <f t="shared" si="21"/>
        <v>42465</v>
      </c>
      <c r="P108" s="53">
        <f t="shared" si="21"/>
        <v>42940</v>
      </c>
      <c r="Q108" s="53"/>
      <c r="R108" s="53"/>
      <c r="S108" s="53">
        <f t="shared" si="11"/>
        <v>42465</v>
      </c>
      <c r="T108" s="53">
        <f t="shared" si="12"/>
        <v>42940</v>
      </c>
      <c r="U108" s="53"/>
      <c r="V108" s="53"/>
      <c r="W108" s="53">
        <f t="shared" si="13"/>
        <v>42465</v>
      </c>
      <c r="X108" s="53">
        <f t="shared" si="14"/>
        <v>42940</v>
      </c>
      <c r="Y108" s="53"/>
      <c r="Z108" s="53"/>
      <c r="AA108" s="53">
        <f t="shared" si="15"/>
        <v>42465</v>
      </c>
      <c r="AB108" s="53">
        <f t="shared" si="16"/>
        <v>42940</v>
      </c>
    </row>
    <row r="109" spans="1:28" ht="56.25" x14ac:dyDescent="0.2">
      <c r="A109" s="60" t="s">
        <v>337</v>
      </c>
      <c r="B109" s="56">
        <v>2</v>
      </c>
      <c r="C109" s="57">
        <v>0</v>
      </c>
      <c r="D109" s="56" t="str">
        <f>D108</f>
        <v>R1</v>
      </c>
      <c r="E109" s="58" t="s">
        <v>336</v>
      </c>
      <c r="F109" s="61"/>
      <c r="G109" s="41"/>
      <c r="H109" s="41"/>
      <c r="I109" s="41"/>
      <c r="J109" s="41"/>
      <c r="K109" s="41"/>
      <c r="L109" s="42"/>
      <c r="M109" s="53">
        <f t="shared" si="21"/>
        <v>42465</v>
      </c>
      <c r="N109" s="53">
        <f t="shared" si="21"/>
        <v>42940</v>
      </c>
      <c r="O109" s="53">
        <f t="shared" si="21"/>
        <v>42465</v>
      </c>
      <c r="P109" s="53">
        <f t="shared" si="21"/>
        <v>42940</v>
      </c>
      <c r="Q109" s="53"/>
      <c r="R109" s="53"/>
      <c r="S109" s="53">
        <f t="shared" si="11"/>
        <v>42465</v>
      </c>
      <c r="T109" s="53">
        <f t="shared" si="12"/>
        <v>42940</v>
      </c>
      <c r="U109" s="53"/>
      <c r="V109" s="53"/>
      <c r="W109" s="53">
        <f t="shared" si="13"/>
        <v>42465</v>
      </c>
      <c r="X109" s="53">
        <f t="shared" si="14"/>
        <v>42940</v>
      </c>
      <c r="Y109" s="53"/>
      <c r="Z109" s="53"/>
      <c r="AA109" s="53">
        <f t="shared" si="15"/>
        <v>42465</v>
      </c>
      <c r="AB109" s="53">
        <f t="shared" si="16"/>
        <v>42940</v>
      </c>
    </row>
    <row r="110" spans="1:28" x14ac:dyDescent="0.2">
      <c r="A110" s="54" t="s">
        <v>65</v>
      </c>
      <c r="B110" s="56">
        <v>2</v>
      </c>
      <c r="C110" s="57">
        <v>0</v>
      </c>
      <c r="D110" s="56" t="str">
        <f>D109</f>
        <v>R1</v>
      </c>
      <c r="E110" s="58" t="s">
        <v>336</v>
      </c>
      <c r="F110" s="61">
        <v>500</v>
      </c>
      <c r="G110" s="41"/>
      <c r="H110" s="41"/>
      <c r="I110" s="41"/>
      <c r="J110" s="41"/>
      <c r="K110" s="41"/>
      <c r="L110" s="42"/>
      <c r="M110" s="53">
        <f t="shared" si="21"/>
        <v>42465</v>
      </c>
      <c r="N110" s="53">
        <f t="shared" si="21"/>
        <v>42940</v>
      </c>
      <c r="O110" s="53">
        <f t="shared" si="21"/>
        <v>42465</v>
      </c>
      <c r="P110" s="53">
        <f t="shared" si="21"/>
        <v>42940</v>
      </c>
      <c r="Q110" s="53"/>
      <c r="R110" s="53"/>
      <c r="S110" s="53">
        <f t="shared" si="11"/>
        <v>42465</v>
      </c>
      <c r="T110" s="53">
        <f t="shared" si="12"/>
        <v>42940</v>
      </c>
      <c r="U110" s="53"/>
      <c r="V110" s="53"/>
      <c r="W110" s="53">
        <f t="shared" si="13"/>
        <v>42465</v>
      </c>
      <c r="X110" s="53">
        <f t="shared" si="14"/>
        <v>42940</v>
      </c>
      <c r="Y110" s="53"/>
      <c r="Z110" s="53"/>
      <c r="AA110" s="53">
        <f t="shared" si="15"/>
        <v>42465</v>
      </c>
      <c r="AB110" s="53">
        <f t="shared" si="16"/>
        <v>42940</v>
      </c>
    </row>
    <row r="111" spans="1:28" x14ac:dyDescent="0.2">
      <c r="A111" s="54" t="s">
        <v>64</v>
      </c>
      <c r="B111" s="56">
        <v>2</v>
      </c>
      <c r="C111" s="57">
        <v>0</v>
      </c>
      <c r="D111" s="56" t="str">
        <f>D109</f>
        <v>R1</v>
      </c>
      <c r="E111" s="58" t="s">
        <v>336</v>
      </c>
      <c r="F111" s="61">
        <v>540</v>
      </c>
      <c r="G111" s="41"/>
      <c r="H111" s="41"/>
      <c r="I111" s="41"/>
      <c r="J111" s="41"/>
      <c r="K111" s="41"/>
      <c r="L111" s="42"/>
      <c r="M111" s="53">
        <v>42465</v>
      </c>
      <c r="N111" s="53">
        <v>42940</v>
      </c>
      <c r="O111" s="53">
        <f>M111</f>
        <v>42465</v>
      </c>
      <c r="P111" s="53">
        <f>N111</f>
        <v>42940</v>
      </c>
      <c r="Q111" s="53"/>
      <c r="R111" s="53"/>
      <c r="S111" s="53">
        <f t="shared" si="11"/>
        <v>42465</v>
      </c>
      <c r="T111" s="53">
        <f t="shared" si="12"/>
        <v>42940</v>
      </c>
      <c r="U111" s="53"/>
      <c r="V111" s="53"/>
      <c r="W111" s="53">
        <f t="shared" si="13"/>
        <v>42465</v>
      </c>
      <c r="X111" s="53">
        <f t="shared" si="14"/>
        <v>42940</v>
      </c>
      <c r="Y111" s="53"/>
      <c r="Z111" s="53"/>
      <c r="AA111" s="53">
        <f t="shared" si="15"/>
        <v>42465</v>
      </c>
      <c r="AB111" s="53">
        <f t="shared" si="16"/>
        <v>42940</v>
      </c>
    </row>
    <row r="112" spans="1:28" ht="39" customHeight="1" x14ac:dyDescent="0.2">
      <c r="A112" s="118" t="s">
        <v>352</v>
      </c>
      <c r="B112" s="56">
        <v>2</v>
      </c>
      <c r="C112" s="57">
        <v>0</v>
      </c>
      <c r="D112" s="56" t="s">
        <v>347</v>
      </c>
      <c r="E112" s="48">
        <v>0</v>
      </c>
      <c r="F112" s="49"/>
      <c r="G112" s="41"/>
      <c r="H112" s="41"/>
      <c r="I112" s="41"/>
      <c r="J112" s="41"/>
      <c r="K112" s="41"/>
      <c r="L112" s="42"/>
      <c r="M112" s="53"/>
      <c r="N112" s="53"/>
      <c r="O112" s="53"/>
      <c r="P112" s="53"/>
      <c r="Q112" s="53">
        <f>Q113</f>
        <v>10000</v>
      </c>
      <c r="R112" s="53"/>
      <c r="S112" s="53">
        <f>S113</f>
        <v>10000</v>
      </c>
      <c r="T112" s="53"/>
      <c r="U112" s="53"/>
      <c r="V112" s="53"/>
      <c r="W112" s="53">
        <f t="shared" si="13"/>
        <v>10000</v>
      </c>
      <c r="X112" s="53">
        <f t="shared" si="14"/>
        <v>0</v>
      </c>
      <c r="Y112" s="53"/>
      <c r="Z112" s="53"/>
      <c r="AA112" s="53">
        <f t="shared" si="15"/>
        <v>10000</v>
      </c>
      <c r="AB112" s="53">
        <f t="shared" si="16"/>
        <v>0</v>
      </c>
    </row>
    <row r="113" spans="1:28" ht="52.5" customHeight="1" x14ac:dyDescent="0.2">
      <c r="A113" s="54" t="s">
        <v>348</v>
      </c>
      <c r="B113" s="56">
        <v>2</v>
      </c>
      <c r="C113" s="57">
        <v>0</v>
      </c>
      <c r="D113" s="56" t="s">
        <v>349</v>
      </c>
      <c r="E113" s="58">
        <v>52320</v>
      </c>
      <c r="F113" s="49"/>
      <c r="G113" s="41"/>
      <c r="H113" s="41"/>
      <c r="I113" s="41"/>
      <c r="J113" s="41"/>
      <c r="K113" s="41"/>
      <c r="L113" s="42"/>
      <c r="M113" s="53"/>
      <c r="N113" s="53"/>
      <c r="O113" s="53"/>
      <c r="P113" s="53"/>
      <c r="Q113" s="53">
        <f>Q114</f>
        <v>10000</v>
      </c>
      <c r="R113" s="53"/>
      <c r="S113" s="53">
        <f>S114</f>
        <v>10000</v>
      </c>
      <c r="T113" s="53"/>
      <c r="U113" s="53"/>
      <c r="V113" s="53"/>
      <c r="W113" s="53">
        <f t="shared" si="13"/>
        <v>10000</v>
      </c>
      <c r="X113" s="53">
        <f t="shared" si="14"/>
        <v>0</v>
      </c>
      <c r="Y113" s="53"/>
      <c r="Z113" s="53"/>
      <c r="AA113" s="53">
        <f t="shared" si="15"/>
        <v>10000</v>
      </c>
      <c r="AB113" s="53">
        <f t="shared" si="16"/>
        <v>0</v>
      </c>
    </row>
    <row r="114" spans="1:28" ht="22.5" x14ac:dyDescent="0.2">
      <c r="A114" s="54" t="s">
        <v>99</v>
      </c>
      <c r="B114" s="56">
        <v>2</v>
      </c>
      <c r="C114" s="57">
        <v>0</v>
      </c>
      <c r="D114" s="56" t="s">
        <v>349</v>
      </c>
      <c r="E114" s="58">
        <v>52320</v>
      </c>
      <c r="F114" s="49">
        <v>400</v>
      </c>
      <c r="G114" s="41"/>
      <c r="H114" s="41"/>
      <c r="I114" s="41"/>
      <c r="J114" s="41"/>
      <c r="K114" s="41"/>
      <c r="L114" s="42"/>
      <c r="M114" s="53"/>
      <c r="N114" s="53"/>
      <c r="O114" s="53"/>
      <c r="P114" s="53"/>
      <c r="Q114" s="53">
        <f>Q115</f>
        <v>10000</v>
      </c>
      <c r="R114" s="53"/>
      <c r="S114" s="53">
        <f>S115</f>
        <v>10000</v>
      </c>
      <c r="T114" s="53"/>
      <c r="U114" s="53"/>
      <c r="V114" s="53"/>
      <c r="W114" s="53">
        <f t="shared" si="13"/>
        <v>10000</v>
      </c>
      <c r="X114" s="53">
        <f t="shared" si="14"/>
        <v>0</v>
      </c>
      <c r="Y114" s="53"/>
      <c r="Z114" s="53"/>
      <c r="AA114" s="53">
        <f t="shared" si="15"/>
        <v>10000</v>
      </c>
      <c r="AB114" s="53">
        <f t="shared" si="16"/>
        <v>0</v>
      </c>
    </row>
    <row r="115" spans="1:28" x14ac:dyDescent="0.2">
      <c r="A115" s="54" t="s">
        <v>98</v>
      </c>
      <c r="B115" s="56">
        <v>2</v>
      </c>
      <c r="C115" s="57">
        <v>0</v>
      </c>
      <c r="D115" s="56" t="s">
        <v>349</v>
      </c>
      <c r="E115" s="58">
        <v>52320</v>
      </c>
      <c r="F115" s="49">
        <v>410</v>
      </c>
      <c r="G115" s="41"/>
      <c r="H115" s="41"/>
      <c r="I115" s="41"/>
      <c r="J115" s="41"/>
      <c r="K115" s="41"/>
      <c r="L115" s="42"/>
      <c r="M115" s="53"/>
      <c r="N115" s="53"/>
      <c r="O115" s="53"/>
      <c r="P115" s="53"/>
      <c r="Q115" s="53">
        <v>10000</v>
      </c>
      <c r="R115" s="53"/>
      <c r="S115" s="53">
        <f>Q115</f>
        <v>10000</v>
      </c>
      <c r="T115" s="53"/>
      <c r="U115" s="53"/>
      <c r="V115" s="53"/>
      <c r="W115" s="53">
        <f t="shared" si="13"/>
        <v>10000</v>
      </c>
      <c r="X115" s="53">
        <f t="shared" si="14"/>
        <v>0</v>
      </c>
      <c r="Y115" s="53"/>
      <c r="Z115" s="53"/>
      <c r="AA115" s="53">
        <f t="shared" si="15"/>
        <v>10000</v>
      </c>
      <c r="AB115" s="53">
        <f t="shared" si="16"/>
        <v>0</v>
      </c>
    </row>
    <row r="116" spans="1:28" ht="45" x14ac:dyDescent="0.2">
      <c r="A116" s="62" t="s">
        <v>291</v>
      </c>
      <c r="B116" s="113" t="s">
        <v>237</v>
      </c>
      <c r="C116" s="114" t="s">
        <v>3</v>
      </c>
      <c r="D116" s="113" t="s">
        <v>2</v>
      </c>
      <c r="E116" s="115" t="s">
        <v>9</v>
      </c>
      <c r="F116" s="116" t="s">
        <v>7</v>
      </c>
      <c r="G116" s="41">
        <f>G117+G124+G127</f>
        <v>43908.4</v>
      </c>
      <c r="H116" s="41">
        <f>H117+H124+H127</f>
        <v>42340.2</v>
      </c>
      <c r="I116" s="41"/>
      <c r="J116" s="41"/>
      <c r="K116" s="41">
        <f t="shared" si="17"/>
        <v>43908.4</v>
      </c>
      <c r="L116" s="42">
        <f t="shared" si="18"/>
        <v>42340.2</v>
      </c>
      <c r="M116" s="52"/>
      <c r="N116" s="52"/>
      <c r="O116" s="69">
        <f t="shared" si="19"/>
        <v>43908.4</v>
      </c>
      <c r="P116" s="69">
        <f t="shared" si="19"/>
        <v>42340.2</v>
      </c>
      <c r="Q116" s="69"/>
      <c r="R116" s="69"/>
      <c r="S116" s="69">
        <f t="shared" si="11"/>
        <v>43908.4</v>
      </c>
      <c r="T116" s="69">
        <f t="shared" si="12"/>
        <v>42340.2</v>
      </c>
      <c r="U116" s="69"/>
      <c r="V116" s="69"/>
      <c r="W116" s="69">
        <f t="shared" si="13"/>
        <v>43908.4</v>
      </c>
      <c r="X116" s="69">
        <f t="shared" si="14"/>
        <v>42340.2</v>
      </c>
      <c r="Y116" s="69"/>
      <c r="Z116" s="69"/>
      <c r="AA116" s="69">
        <f t="shared" si="15"/>
        <v>43908.4</v>
      </c>
      <c r="AB116" s="69">
        <f t="shared" si="16"/>
        <v>42340.2</v>
      </c>
    </row>
    <row r="117" spans="1:28" ht="22.5" x14ac:dyDescent="0.2">
      <c r="A117" s="43" t="s">
        <v>73</v>
      </c>
      <c r="B117" s="56" t="s">
        <v>237</v>
      </c>
      <c r="C117" s="57" t="s">
        <v>3</v>
      </c>
      <c r="D117" s="56" t="s">
        <v>2</v>
      </c>
      <c r="E117" s="58" t="s">
        <v>69</v>
      </c>
      <c r="F117" s="61" t="s">
        <v>7</v>
      </c>
      <c r="G117" s="53">
        <f>G118+G120+G122</f>
        <v>1936</v>
      </c>
      <c r="H117" s="53">
        <f>H118+H120+H122</f>
        <v>1936</v>
      </c>
      <c r="I117" s="53"/>
      <c r="J117" s="53"/>
      <c r="K117" s="53">
        <f t="shared" si="17"/>
        <v>1936</v>
      </c>
      <c r="L117" s="92">
        <f t="shared" si="18"/>
        <v>1936</v>
      </c>
      <c r="M117" s="52"/>
      <c r="N117" s="52"/>
      <c r="O117" s="50">
        <f t="shared" si="19"/>
        <v>1936</v>
      </c>
      <c r="P117" s="50">
        <f t="shared" si="19"/>
        <v>1936</v>
      </c>
      <c r="Q117" s="50"/>
      <c r="R117" s="50"/>
      <c r="S117" s="50">
        <f t="shared" si="11"/>
        <v>1936</v>
      </c>
      <c r="T117" s="50">
        <f t="shared" si="12"/>
        <v>1936</v>
      </c>
      <c r="U117" s="50"/>
      <c r="V117" s="50"/>
      <c r="W117" s="50">
        <f t="shared" si="13"/>
        <v>1936</v>
      </c>
      <c r="X117" s="50">
        <f t="shared" si="14"/>
        <v>1936</v>
      </c>
      <c r="Y117" s="50"/>
      <c r="Z117" s="50"/>
      <c r="AA117" s="50">
        <f t="shared" si="15"/>
        <v>1936</v>
      </c>
      <c r="AB117" s="50">
        <f t="shared" si="16"/>
        <v>1936</v>
      </c>
    </row>
    <row r="118" spans="1:28" ht="56.25" x14ac:dyDescent="0.2">
      <c r="A118" s="43" t="s">
        <v>6</v>
      </c>
      <c r="B118" s="56" t="s">
        <v>237</v>
      </c>
      <c r="C118" s="57" t="s">
        <v>3</v>
      </c>
      <c r="D118" s="56" t="s">
        <v>2</v>
      </c>
      <c r="E118" s="58" t="s">
        <v>69</v>
      </c>
      <c r="F118" s="61">
        <v>100</v>
      </c>
      <c r="G118" s="53">
        <f>G119</f>
        <v>1622</v>
      </c>
      <c r="H118" s="53">
        <f>H119</f>
        <v>1622</v>
      </c>
      <c r="I118" s="53"/>
      <c r="J118" s="53"/>
      <c r="K118" s="53">
        <f t="shared" si="17"/>
        <v>1622</v>
      </c>
      <c r="L118" s="92">
        <f t="shared" si="18"/>
        <v>1622</v>
      </c>
      <c r="M118" s="52"/>
      <c r="N118" s="52"/>
      <c r="O118" s="50">
        <f t="shared" si="19"/>
        <v>1622</v>
      </c>
      <c r="P118" s="50">
        <f t="shared" si="19"/>
        <v>1622</v>
      </c>
      <c r="Q118" s="50"/>
      <c r="R118" s="50"/>
      <c r="S118" s="50">
        <f t="shared" si="11"/>
        <v>1622</v>
      </c>
      <c r="T118" s="50">
        <f t="shared" si="12"/>
        <v>1622</v>
      </c>
      <c r="U118" s="50"/>
      <c r="V118" s="50"/>
      <c r="W118" s="50">
        <f t="shared" si="13"/>
        <v>1622</v>
      </c>
      <c r="X118" s="50">
        <f t="shared" si="14"/>
        <v>1622</v>
      </c>
      <c r="Y118" s="50"/>
      <c r="Z118" s="50"/>
      <c r="AA118" s="50">
        <f t="shared" si="15"/>
        <v>1622</v>
      </c>
      <c r="AB118" s="50">
        <f t="shared" si="16"/>
        <v>1622</v>
      </c>
    </row>
    <row r="119" spans="1:28" x14ac:dyDescent="0.2">
      <c r="A119" s="43" t="s">
        <v>72</v>
      </c>
      <c r="B119" s="56" t="s">
        <v>237</v>
      </c>
      <c r="C119" s="57" t="s">
        <v>3</v>
      </c>
      <c r="D119" s="56" t="s">
        <v>2</v>
      </c>
      <c r="E119" s="58" t="s">
        <v>69</v>
      </c>
      <c r="F119" s="61">
        <v>110</v>
      </c>
      <c r="G119" s="53">
        <v>1622</v>
      </c>
      <c r="H119" s="53">
        <v>1622</v>
      </c>
      <c r="I119" s="53"/>
      <c r="J119" s="53"/>
      <c r="K119" s="53">
        <f t="shared" si="17"/>
        <v>1622</v>
      </c>
      <c r="L119" s="92">
        <f t="shared" si="18"/>
        <v>1622</v>
      </c>
      <c r="M119" s="52"/>
      <c r="N119" s="52"/>
      <c r="O119" s="50">
        <f t="shared" si="19"/>
        <v>1622</v>
      </c>
      <c r="P119" s="50">
        <f t="shared" si="19"/>
        <v>1622</v>
      </c>
      <c r="Q119" s="50"/>
      <c r="R119" s="50"/>
      <c r="S119" s="50">
        <f t="shared" si="11"/>
        <v>1622</v>
      </c>
      <c r="T119" s="50">
        <f t="shared" si="12"/>
        <v>1622</v>
      </c>
      <c r="U119" s="50"/>
      <c r="V119" s="50"/>
      <c r="W119" s="50">
        <f t="shared" si="13"/>
        <v>1622</v>
      </c>
      <c r="X119" s="50">
        <f t="shared" si="14"/>
        <v>1622</v>
      </c>
      <c r="Y119" s="50"/>
      <c r="Z119" s="50"/>
      <c r="AA119" s="50">
        <f t="shared" si="15"/>
        <v>1622</v>
      </c>
      <c r="AB119" s="50">
        <f t="shared" si="16"/>
        <v>1622</v>
      </c>
    </row>
    <row r="120" spans="1:28" ht="22.5" x14ac:dyDescent="0.2">
      <c r="A120" s="43" t="s">
        <v>14</v>
      </c>
      <c r="B120" s="56" t="s">
        <v>237</v>
      </c>
      <c r="C120" s="57" t="s">
        <v>3</v>
      </c>
      <c r="D120" s="56" t="s">
        <v>2</v>
      </c>
      <c r="E120" s="58" t="s">
        <v>69</v>
      </c>
      <c r="F120" s="61">
        <v>200</v>
      </c>
      <c r="G120" s="53">
        <f>G121</f>
        <v>279</v>
      </c>
      <c r="H120" s="53">
        <f>H121</f>
        <v>279</v>
      </c>
      <c r="I120" s="53"/>
      <c r="J120" s="53"/>
      <c r="K120" s="53">
        <f t="shared" si="17"/>
        <v>279</v>
      </c>
      <c r="L120" s="92">
        <f t="shared" si="18"/>
        <v>279</v>
      </c>
      <c r="M120" s="52"/>
      <c r="N120" s="52"/>
      <c r="O120" s="50">
        <f t="shared" si="19"/>
        <v>279</v>
      </c>
      <c r="P120" s="50">
        <f t="shared" si="19"/>
        <v>279</v>
      </c>
      <c r="Q120" s="50"/>
      <c r="R120" s="50"/>
      <c r="S120" s="50">
        <f t="shared" si="11"/>
        <v>279</v>
      </c>
      <c r="T120" s="50">
        <f t="shared" si="12"/>
        <v>279</v>
      </c>
      <c r="U120" s="50"/>
      <c r="V120" s="50"/>
      <c r="W120" s="50">
        <f t="shared" si="13"/>
        <v>279</v>
      </c>
      <c r="X120" s="50">
        <f t="shared" si="14"/>
        <v>279</v>
      </c>
      <c r="Y120" s="50"/>
      <c r="Z120" s="50"/>
      <c r="AA120" s="50">
        <f t="shared" si="15"/>
        <v>279</v>
      </c>
      <c r="AB120" s="50">
        <f t="shared" si="16"/>
        <v>279</v>
      </c>
    </row>
    <row r="121" spans="1:28" ht="22.5" x14ac:dyDescent="0.2">
      <c r="A121" s="43" t="s">
        <v>13</v>
      </c>
      <c r="B121" s="56" t="s">
        <v>237</v>
      </c>
      <c r="C121" s="57" t="s">
        <v>3</v>
      </c>
      <c r="D121" s="56" t="s">
        <v>2</v>
      </c>
      <c r="E121" s="58" t="s">
        <v>69</v>
      </c>
      <c r="F121" s="61">
        <v>240</v>
      </c>
      <c r="G121" s="53">
        <v>279</v>
      </c>
      <c r="H121" s="53">
        <v>279</v>
      </c>
      <c r="I121" s="53"/>
      <c r="J121" s="53"/>
      <c r="K121" s="53">
        <f t="shared" si="17"/>
        <v>279</v>
      </c>
      <c r="L121" s="92">
        <f t="shared" si="18"/>
        <v>279</v>
      </c>
      <c r="M121" s="52"/>
      <c r="N121" s="52"/>
      <c r="O121" s="50">
        <f t="shared" si="19"/>
        <v>279</v>
      </c>
      <c r="P121" s="50">
        <f t="shared" si="19"/>
        <v>279</v>
      </c>
      <c r="Q121" s="50"/>
      <c r="R121" s="50"/>
      <c r="S121" s="50">
        <f t="shared" si="11"/>
        <v>279</v>
      </c>
      <c r="T121" s="50">
        <f t="shared" si="12"/>
        <v>279</v>
      </c>
      <c r="U121" s="50"/>
      <c r="V121" s="50"/>
      <c r="W121" s="50">
        <f t="shared" si="13"/>
        <v>279</v>
      </c>
      <c r="X121" s="50">
        <f t="shared" si="14"/>
        <v>279</v>
      </c>
      <c r="Y121" s="50"/>
      <c r="Z121" s="50"/>
      <c r="AA121" s="50">
        <f t="shared" si="15"/>
        <v>279</v>
      </c>
      <c r="AB121" s="50">
        <f t="shared" si="16"/>
        <v>279</v>
      </c>
    </row>
    <row r="122" spans="1:28" x14ac:dyDescent="0.2">
      <c r="A122" s="43" t="s">
        <v>71</v>
      </c>
      <c r="B122" s="56" t="s">
        <v>237</v>
      </c>
      <c r="C122" s="57" t="s">
        <v>3</v>
      </c>
      <c r="D122" s="56" t="s">
        <v>2</v>
      </c>
      <c r="E122" s="58" t="s">
        <v>69</v>
      </c>
      <c r="F122" s="61">
        <v>800</v>
      </c>
      <c r="G122" s="53">
        <f>G123</f>
        <v>35</v>
      </c>
      <c r="H122" s="53">
        <f>H123</f>
        <v>35</v>
      </c>
      <c r="I122" s="53"/>
      <c r="J122" s="53"/>
      <c r="K122" s="53">
        <f t="shared" si="17"/>
        <v>35</v>
      </c>
      <c r="L122" s="92">
        <f t="shared" si="18"/>
        <v>35</v>
      </c>
      <c r="M122" s="52"/>
      <c r="N122" s="52"/>
      <c r="O122" s="50">
        <f t="shared" si="19"/>
        <v>35</v>
      </c>
      <c r="P122" s="50">
        <f t="shared" si="19"/>
        <v>35</v>
      </c>
      <c r="Q122" s="50"/>
      <c r="R122" s="50"/>
      <c r="S122" s="50">
        <f t="shared" si="11"/>
        <v>35</v>
      </c>
      <c r="T122" s="50">
        <f t="shared" si="12"/>
        <v>35</v>
      </c>
      <c r="U122" s="50"/>
      <c r="V122" s="50"/>
      <c r="W122" s="50">
        <f t="shared" si="13"/>
        <v>35</v>
      </c>
      <c r="X122" s="50">
        <f t="shared" si="14"/>
        <v>35</v>
      </c>
      <c r="Y122" s="50"/>
      <c r="Z122" s="50"/>
      <c r="AA122" s="50">
        <f t="shared" si="15"/>
        <v>35</v>
      </c>
      <c r="AB122" s="50">
        <f t="shared" si="16"/>
        <v>35</v>
      </c>
    </row>
    <row r="123" spans="1:28" x14ac:dyDescent="0.2">
      <c r="A123" s="43" t="s">
        <v>70</v>
      </c>
      <c r="B123" s="56" t="s">
        <v>237</v>
      </c>
      <c r="C123" s="57" t="s">
        <v>3</v>
      </c>
      <c r="D123" s="56" t="s">
        <v>2</v>
      </c>
      <c r="E123" s="58" t="s">
        <v>69</v>
      </c>
      <c r="F123" s="61">
        <v>850</v>
      </c>
      <c r="G123" s="53">
        <v>35</v>
      </c>
      <c r="H123" s="53">
        <v>35</v>
      </c>
      <c r="I123" s="53"/>
      <c r="J123" s="53"/>
      <c r="K123" s="53">
        <f t="shared" si="17"/>
        <v>35</v>
      </c>
      <c r="L123" s="92">
        <f t="shared" si="18"/>
        <v>35</v>
      </c>
      <c r="M123" s="52"/>
      <c r="N123" s="52"/>
      <c r="O123" s="50">
        <f t="shared" si="19"/>
        <v>35</v>
      </c>
      <c r="P123" s="50">
        <f t="shared" si="19"/>
        <v>35</v>
      </c>
      <c r="Q123" s="50"/>
      <c r="R123" s="50"/>
      <c r="S123" s="50">
        <f t="shared" si="11"/>
        <v>35</v>
      </c>
      <c r="T123" s="50">
        <f t="shared" si="12"/>
        <v>35</v>
      </c>
      <c r="U123" s="50"/>
      <c r="V123" s="50"/>
      <c r="W123" s="50">
        <f t="shared" si="13"/>
        <v>35</v>
      </c>
      <c r="X123" s="50">
        <f t="shared" si="14"/>
        <v>35</v>
      </c>
      <c r="Y123" s="50"/>
      <c r="Z123" s="50"/>
      <c r="AA123" s="50">
        <f t="shared" si="15"/>
        <v>35</v>
      </c>
      <c r="AB123" s="50">
        <f t="shared" si="16"/>
        <v>35</v>
      </c>
    </row>
    <row r="124" spans="1:28" ht="56.25" x14ac:dyDescent="0.2">
      <c r="A124" s="43" t="s">
        <v>295</v>
      </c>
      <c r="B124" s="56" t="s">
        <v>237</v>
      </c>
      <c r="C124" s="57" t="s">
        <v>3</v>
      </c>
      <c r="D124" s="56" t="s">
        <v>2</v>
      </c>
      <c r="E124" s="58" t="s">
        <v>236</v>
      </c>
      <c r="F124" s="61" t="s">
        <v>7</v>
      </c>
      <c r="G124" s="53">
        <f>G125</f>
        <v>3064</v>
      </c>
      <c r="H124" s="53">
        <f>H125</f>
        <v>3064</v>
      </c>
      <c r="I124" s="53"/>
      <c r="J124" s="53"/>
      <c r="K124" s="53">
        <f t="shared" si="17"/>
        <v>3064</v>
      </c>
      <c r="L124" s="92">
        <f t="shared" si="18"/>
        <v>3064</v>
      </c>
      <c r="M124" s="52"/>
      <c r="N124" s="52"/>
      <c r="O124" s="50">
        <f t="shared" si="19"/>
        <v>3064</v>
      </c>
      <c r="P124" s="50">
        <f t="shared" si="19"/>
        <v>3064</v>
      </c>
      <c r="Q124" s="50"/>
      <c r="R124" s="50"/>
      <c r="S124" s="50">
        <f t="shared" si="11"/>
        <v>3064</v>
      </c>
      <c r="T124" s="50">
        <f t="shared" si="12"/>
        <v>3064</v>
      </c>
      <c r="U124" s="50"/>
      <c r="V124" s="50"/>
      <c r="W124" s="50">
        <f t="shared" si="13"/>
        <v>3064</v>
      </c>
      <c r="X124" s="50">
        <f t="shared" si="14"/>
        <v>3064</v>
      </c>
      <c r="Y124" s="50"/>
      <c r="Z124" s="50"/>
      <c r="AA124" s="50">
        <f t="shared" si="15"/>
        <v>3064</v>
      </c>
      <c r="AB124" s="50">
        <f t="shared" si="16"/>
        <v>3064</v>
      </c>
    </row>
    <row r="125" spans="1:28" x14ac:dyDescent="0.2">
      <c r="A125" s="43" t="s">
        <v>65</v>
      </c>
      <c r="B125" s="56" t="s">
        <v>237</v>
      </c>
      <c r="C125" s="57" t="s">
        <v>3</v>
      </c>
      <c r="D125" s="56" t="s">
        <v>2</v>
      </c>
      <c r="E125" s="58" t="s">
        <v>236</v>
      </c>
      <c r="F125" s="61">
        <v>500</v>
      </c>
      <c r="G125" s="53">
        <f>G126</f>
        <v>3064</v>
      </c>
      <c r="H125" s="53">
        <f>H126</f>
        <v>3064</v>
      </c>
      <c r="I125" s="53"/>
      <c r="J125" s="53"/>
      <c r="K125" s="53">
        <f t="shared" si="17"/>
        <v>3064</v>
      </c>
      <c r="L125" s="92">
        <f t="shared" si="18"/>
        <v>3064</v>
      </c>
      <c r="M125" s="52"/>
      <c r="N125" s="52"/>
      <c r="O125" s="50">
        <f t="shared" si="19"/>
        <v>3064</v>
      </c>
      <c r="P125" s="50">
        <f t="shared" si="19"/>
        <v>3064</v>
      </c>
      <c r="Q125" s="50"/>
      <c r="R125" s="50"/>
      <c r="S125" s="50">
        <f t="shared" si="11"/>
        <v>3064</v>
      </c>
      <c r="T125" s="50">
        <f t="shared" si="12"/>
        <v>3064</v>
      </c>
      <c r="U125" s="50"/>
      <c r="V125" s="50"/>
      <c r="W125" s="50">
        <f t="shared" si="13"/>
        <v>3064</v>
      </c>
      <c r="X125" s="50">
        <f t="shared" si="14"/>
        <v>3064</v>
      </c>
      <c r="Y125" s="50"/>
      <c r="Z125" s="50"/>
      <c r="AA125" s="50">
        <f t="shared" si="15"/>
        <v>3064</v>
      </c>
      <c r="AB125" s="50">
        <f t="shared" si="16"/>
        <v>3064</v>
      </c>
    </row>
    <row r="126" spans="1:28" x14ac:dyDescent="0.2">
      <c r="A126" s="43" t="s">
        <v>64</v>
      </c>
      <c r="B126" s="56" t="s">
        <v>237</v>
      </c>
      <c r="C126" s="57" t="s">
        <v>3</v>
      </c>
      <c r="D126" s="56" t="s">
        <v>2</v>
      </c>
      <c r="E126" s="58" t="s">
        <v>236</v>
      </c>
      <c r="F126" s="61">
        <v>540</v>
      </c>
      <c r="G126" s="53">
        <f>1682.1+1381.9</f>
        <v>3064</v>
      </c>
      <c r="H126" s="53">
        <v>3064</v>
      </c>
      <c r="I126" s="53"/>
      <c r="J126" s="53"/>
      <c r="K126" s="53">
        <f t="shared" si="17"/>
        <v>3064</v>
      </c>
      <c r="L126" s="92">
        <f t="shared" si="18"/>
        <v>3064</v>
      </c>
      <c r="M126" s="52"/>
      <c r="N126" s="52"/>
      <c r="O126" s="50">
        <f t="shared" si="19"/>
        <v>3064</v>
      </c>
      <c r="P126" s="50">
        <f t="shared" si="19"/>
        <v>3064</v>
      </c>
      <c r="Q126" s="50"/>
      <c r="R126" s="50"/>
      <c r="S126" s="50">
        <f t="shared" si="11"/>
        <v>3064</v>
      </c>
      <c r="T126" s="50">
        <f t="shared" si="12"/>
        <v>3064</v>
      </c>
      <c r="U126" s="50"/>
      <c r="V126" s="50"/>
      <c r="W126" s="50">
        <f t="shared" si="13"/>
        <v>3064</v>
      </c>
      <c r="X126" s="50">
        <f t="shared" si="14"/>
        <v>3064</v>
      </c>
      <c r="Y126" s="50"/>
      <c r="Z126" s="50"/>
      <c r="AA126" s="50">
        <f t="shared" si="15"/>
        <v>3064</v>
      </c>
      <c r="AB126" s="50">
        <f t="shared" si="16"/>
        <v>3064</v>
      </c>
    </row>
    <row r="127" spans="1:28" ht="22.5" x14ac:dyDescent="0.2">
      <c r="A127" s="54" t="s">
        <v>310</v>
      </c>
      <c r="B127" s="56" t="s">
        <v>237</v>
      </c>
      <c r="C127" s="57" t="s">
        <v>3</v>
      </c>
      <c r="D127" s="56" t="s">
        <v>2</v>
      </c>
      <c r="E127" s="58" t="s">
        <v>287</v>
      </c>
      <c r="F127" s="119"/>
      <c r="G127" s="120">
        <f>G128</f>
        <v>38908.400000000001</v>
      </c>
      <c r="H127" s="120">
        <f>H128</f>
        <v>37340.199999999997</v>
      </c>
      <c r="I127" s="120"/>
      <c r="J127" s="120"/>
      <c r="K127" s="120">
        <f t="shared" si="17"/>
        <v>38908.400000000001</v>
      </c>
      <c r="L127" s="121">
        <f t="shared" si="18"/>
        <v>37340.199999999997</v>
      </c>
      <c r="M127" s="52"/>
      <c r="N127" s="52"/>
      <c r="O127" s="50">
        <f t="shared" si="19"/>
        <v>38908.400000000001</v>
      </c>
      <c r="P127" s="50">
        <f t="shared" si="19"/>
        <v>37340.199999999997</v>
      </c>
      <c r="Q127" s="50"/>
      <c r="R127" s="50"/>
      <c r="S127" s="50">
        <f t="shared" si="11"/>
        <v>38908.400000000001</v>
      </c>
      <c r="T127" s="50">
        <f t="shared" si="12"/>
        <v>37340.199999999997</v>
      </c>
      <c r="U127" s="50"/>
      <c r="V127" s="50"/>
      <c r="W127" s="50">
        <f t="shared" si="13"/>
        <v>38908.400000000001</v>
      </c>
      <c r="X127" s="50">
        <f t="shared" si="14"/>
        <v>37340.199999999997</v>
      </c>
      <c r="Y127" s="50"/>
      <c r="Z127" s="50"/>
      <c r="AA127" s="50">
        <f t="shared" si="15"/>
        <v>38908.400000000001</v>
      </c>
      <c r="AB127" s="50">
        <f t="shared" si="16"/>
        <v>37340.199999999997</v>
      </c>
    </row>
    <row r="128" spans="1:28" x14ac:dyDescent="0.2">
      <c r="A128" s="54" t="s">
        <v>65</v>
      </c>
      <c r="B128" s="56" t="s">
        <v>237</v>
      </c>
      <c r="C128" s="57" t="s">
        <v>3</v>
      </c>
      <c r="D128" s="56" t="s">
        <v>2</v>
      </c>
      <c r="E128" s="58" t="s">
        <v>287</v>
      </c>
      <c r="F128" s="119">
        <v>500</v>
      </c>
      <c r="G128" s="120">
        <f>G129</f>
        <v>38908.400000000001</v>
      </c>
      <c r="H128" s="120">
        <f>H129</f>
        <v>37340.199999999997</v>
      </c>
      <c r="I128" s="120"/>
      <c r="J128" s="120"/>
      <c r="K128" s="120">
        <f t="shared" si="17"/>
        <v>38908.400000000001</v>
      </c>
      <c r="L128" s="121">
        <f t="shared" si="18"/>
        <v>37340.199999999997</v>
      </c>
      <c r="M128" s="52"/>
      <c r="N128" s="52"/>
      <c r="O128" s="50">
        <f t="shared" si="19"/>
        <v>38908.400000000001</v>
      </c>
      <c r="P128" s="50">
        <f t="shared" si="19"/>
        <v>37340.199999999997</v>
      </c>
      <c r="Q128" s="50"/>
      <c r="R128" s="50"/>
      <c r="S128" s="50">
        <f t="shared" si="11"/>
        <v>38908.400000000001</v>
      </c>
      <c r="T128" s="50">
        <f t="shared" si="12"/>
        <v>37340.199999999997</v>
      </c>
      <c r="U128" s="50"/>
      <c r="V128" s="50"/>
      <c r="W128" s="50">
        <f t="shared" si="13"/>
        <v>38908.400000000001</v>
      </c>
      <c r="X128" s="50">
        <f t="shared" si="14"/>
        <v>37340.199999999997</v>
      </c>
      <c r="Y128" s="50"/>
      <c r="Z128" s="50"/>
      <c r="AA128" s="50">
        <f t="shared" si="15"/>
        <v>38908.400000000001</v>
      </c>
      <c r="AB128" s="50">
        <f t="shared" si="16"/>
        <v>37340.199999999997</v>
      </c>
    </row>
    <row r="129" spans="1:28" x14ac:dyDescent="0.2">
      <c r="A129" s="54" t="s">
        <v>64</v>
      </c>
      <c r="B129" s="56" t="s">
        <v>237</v>
      </c>
      <c r="C129" s="57" t="s">
        <v>3</v>
      </c>
      <c r="D129" s="56" t="s">
        <v>2</v>
      </c>
      <c r="E129" s="58" t="s">
        <v>287</v>
      </c>
      <c r="F129" s="119">
        <v>540</v>
      </c>
      <c r="G129" s="120">
        <v>38908.400000000001</v>
      </c>
      <c r="H129" s="120">
        <v>37340.199999999997</v>
      </c>
      <c r="I129" s="120"/>
      <c r="J129" s="120"/>
      <c r="K129" s="120">
        <f t="shared" si="17"/>
        <v>38908.400000000001</v>
      </c>
      <c r="L129" s="121">
        <f t="shared" si="18"/>
        <v>37340.199999999997</v>
      </c>
      <c r="M129" s="52"/>
      <c r="N129" s="52"/>
      <c r="O129" s="50">
        <f t="shared" si="19"/>
        <v>38908.400000000001</v>
      </c>
      <c r="P129" s="50">
        <f t="shared" si="19"/>
        <v>37340.199999999997</v>
      </c>
      <c r="Q129" s="50"/>
      <c r="R129" s="50"/>
      <c r="S129" s="50">
        <f t="shared" si="11"/>
        <v>38908.400000000001</v>
      </c>
      <c r="T129" s="50">
        <f t="shared" si="12"/>
        <v>37340.199999999997</v>
      </c>
      <c r="U129" s="50"/>
      <c r="V129" s="50"/>
      <c r="W129" s="50">
        <f t="shared" si="13"/>
        <v>38908.400000000001</v>
      </c>
      <c r="X129" s="50">
        <f t="shared" si="14"/>
        <v>37340.199999999997</v>
      </c>
      <c r="Y129" s="50"/>
      <c r="Z129" s="50"/>
      <c r="AA129" s="50">
        <f t="shared" si="15"/>
        <v>38908.400000000001</v>
      </c>
      <c r="AB129" s="50">
        <f t="shared" si="16"/>
        <v>37340.199999999997</v>
      </c>
    </row>
    <row r="130" spans="1:28" ht="67.5" x14ac:dyDescent="0.2">
      <c r="A130" s="62" t="s">
        <v>318</v>
      </c>
      <c r="B130" s="113" t="s">
        <v>155</v>
      </c>
      <c r="C130" s="114" t="s">
        <v>3</v>
      </c>
      <c r="D130" s="113" t="s">
        <v>2</v>
      </c>
      <c r="E130" s="115" t="s">
        <v>9</v>
      </c>
      <c r="F130" s="116" t="s">
        <v>7</v>
      </c>
      <c r="G130" s="41">
        <f>G131+G134+G137+G140+G143+G146+G153+G160+G163+G171+G174+G177+G180+G183+G186+G189+G192+G195+G198+G201+G204+G399+G166</f>
        <v>684557.10000000009</v>
      </c>
      <c r="H130" s="41">
        <f>H131+H134+H137+H140+H143+H146+H153+H160+H163+H166+H171+H174+H177+H180+H183+H186+H189+H192+H195+H198+H201+H204+H399</f>
        <v>721282.00000000012</v>
      </c>
      <c r="I130" s="41"/>
      <c r="J130" s="41"/>
      <c r="K130" s="41">
        <f t="shared" si="17"/>
        <v>684557.10000000009</v>
      </c>
      <c r="L130" s="42">
        <f t="shared" si="18"/>
        <v>721282.00000000012</v>
      </c>
      <c r="M130" s="52"/>
      <c r="N130" s="52"/>
      <c r="O130" s="69">
        <f t="shared" si="19"/>
        <v>684557.10000000009</v>
      </c>
      <c r="P130" s="69">
        <f t="shared" si="19"/>
        <v>721282.00000000012</v>
      </c>
      <c r="Q130" s="69"/>
      <c r="R130" s="69"/>
      <c r="S130" s="69">
        <f t="shared" si="11"/>
        <v>684557.10000000009</v>
      </c>
      <c r="T130" s="69">
        <f t="shared" si="12"/>
        <v>721282.00000000012</v>
      </c>
      <c r="U130" s="69"/>
      <c r="V130" s="69"/>
      <c r="W130" s="69">
        <f t="shared" si="13"/>
        <v>684557.10000000009</v>
      </c>
      <c r="X130" s="69">
        <f t="shared" si="14"/>
        <v>721282.00000000012</v>
      </c>
      <c r="Y130" s="69"/>
      <c r="Z130" s="69"/>
      <c r="AA130" s="69">
        <f t="shared" si="15"/>
        <v>684557.10000000009</v>
      </c>
      <c r="AB130" s="69">
        <f t="shared" si="16"/>
        <v>721282.00000000012</v>
      </c>
    </row>
    <row r="131" spans="1:28" ht="45" x14ac:dyDescent="0.2">
      <c r="A131" s="43" t="s">
        <v>181</v>
      </c>
      <c r="B131" s="56" t="s">
        <v>155</v>
      </c>
      <c r="C131" s="57" t="s">
        <v>3</v>
      </c>
      <c r="D131" s="56" t="s">
        <v>2</v>
      </c>
      <c r="E131" s="58" t="s">
        <v>180</v>
      </c>
      <c r="F131" s="61" t="s">
        <v>7</v>
      </c>
      <c r="G131" s="53">
        <f>G132</f>
        <v>2134</v>
      </c>
      <c r="H131" s="53">
        <f>H132</f>
        <v>2134</v>
      </c>
      <c r="I131" s="53"/>
      <c r="J131" s="53"/>
      <c r="K131" s="53">
        <f t="shared" si="17"/>
        <v>2134</v>
      </c>
      <c r="L131" s="92">
        <f t="shared" si="18"/>
        <v>2134</v>
      </c>
      <c r="M131" s="52"/>
      <c r="N131" s="52"/>
      <c r="O131" s="50">
        <f t="shared" si="19"/>
        <v>2134</v>
      </c>
      <c r="P131" s="50">
        <f t="shared" si="19"/>
        <v>2134</v>
      </c>
      <c r="Q131" s="50"/>
      <c r="R131" s="50"/>
      <c r="S131" s="50">
        <f t="shared" si="11"/>
        <v>2134</v>
      </c>
      <c r="T131" s="50">
        <f t="shared" si="12"/>
        <v>2134</v>
      </c>
      <c r="U131" s="50"/>
      <c r="V131" s="50"/>
      <c r="W131" s="50">
        <f t="shared" si="13"/>
        <v>2134</v>
      </c>
      <c r="X131" s="50">
        <f t="shared" si="14"/>
        <v>2134</v>
      </c>
      <c r="Y131" s="50"/>
      <c r="Z131" s="50"/>
      <c r="AA131" s="50">
        <f t="shared" si="15"/>
        <v>2134</v>
      </c>
      <c r="AB131" s="50">
        <f t="shared" si="16"/>
        <v>2134</v>
      </c>
    </row>
    <row r="132" spans="1:28" ht="22.5" x14ac:dyDescent="0.2">
      <c r="A132" s="43" t="s">
        <v>79</v>
      </c>
      <c r="B132" s="56" t="s">
        <v>155</v>
      </c>
      <c r="C132" s="57" t="s">
        <v>3</v>
      </c>
      <c r="D132" s="56" t="s">
        <v>2</v>
      </c>
      <c r="E132" s="58" t="s">
        <v>180</v>
      </c>
      <c r="F132" s="61">
        <v>600</v>
      </c>
      <c r="G132" s="53">
        <f>G133</f>
        <v>2134</v>
      </c>
      <c r="H132" s="53">
        <f>H133</f>
        <v>2134</v>
      </c>
      <c r="I132" s="53"/>
      <c r="J132" s="53"/>
      <c r="K132" s="53">
        <f t="shared" si="17"/>
        <v>2134</v>
      </c>
      <c r="L132" s="92">
        <f t="shared" si="18"/>
        <v>2134</v>
      </c>
      <c r="M132" s="52"/>
      <c r="N132" s="52"/>
      <c r="O132" s="50">
        <f t="shared" si="19"/>
        <v>2134</v>
      </c>
      <c r="P132" s="50">
        <f t="shared" si="19"/>
        <v>2134</v>
      </c>
      <c r="Q132" s="50"/>
      <c r="R132" s="50"/>
      <c r="S132" s="50">
        <f t="shared" si="11"/>
        <v>2134</v>
      </c>
      <c r="T132" s="50">
        <f t="shared" si="12"/>
        <v>2134</v>
      </c>
      <c r="U132" s="50"/>
      <c r="V132" s="50"/>
      <c r="W132" s="50">
        <f t="shared" si="13"/>
        <v>2134</v>
      </c>
      <c r="X132" s="50">
        <f t="shared" si="14"/>
        <v>2134</v>
      </c>
      <c r="Y132" s="50"/>
      <c r="Z132" s="50"/>
      <c r="AA132" s="50">
        <f t="shared" si="15"/>
        <v>2134</v>
      </c>
      <c r="AB132" s="50">
        <f t="shared" si="16"/>
        <v>2134</v>
      </c>
    </row>
    <row r="133" spans="1:28" x14ac:dyDescent="0.2">
      <c r="A133" s="43" t="s">
        <v>156</v>
      </c>
      <c r="B133" s="56" t="s">
        <v>155</v>
      </c>
      <c r="C133" s="57" t="s">
        <v>3</v>
      </c>
      <c r="D133" s="56" t="s">
        <v>2</v>
      </c>
      <c r="E133" s="58" t="s">
        <v>180</v>
      </c>
      <c r="F133" s="61">
        <v>610</v>
      </c>
      <c r="G133" s="53">
        <v>2134</v>
      </c>
      <c r="H133" s="53">
        <v>2134</v>
      </c>
      <c r="I133" s="53"/>
      <c r="J133" s="53"/>
      <c r="K133" s="53">
        <f t="shared" si="17"/>
        <v>2134</v>
      </c>
      <c r="L133" s="92">
        <f t="shared" si="18"/>
        <v>2134</v>
      </c>
      <c r="M133" s="52"/>
      <c r="N133" s="52"/>
      <c r="O133" s="50">
        <f t="shared" si="19"/>
        <v>2134</v>
      </c>
      <c r="P133" s="50">
        <f t="shared" si="19"/>
        <v>2134</v>
      </c>
      <c r="Q133" s="50"/>
      <c r="R133" s="50"/>
      <c r="S133" s="50">
        <f t="shared" si="11"/>
        <v>2134</v>
      </c>
      <c r="T133" s="50">
        <f t="shared" si="12"/>
        <v>2134</v>
      </c>
      <c r="U133" s="50"/>
      <c r="V133" s="50"/>
      <c r="W133" s="50">
        <f t="shared" si="13"/>
        <v>2134</v>
      </c>
      <c r="X133" s="50">
        <f t="shared" si="14"/>
        <v>2134</v>
      </c>
      <c r="Y133" s="50"/>
      <c r="Z133" s="50"/>
      <c r="AA133" s="50">
        <f t="shared" si="15"/>
        <v>2134</v>
      </c>
      <c r="AB133" s="50">
        <f t="shared" si="16"/>
        <v>2134</v>
      </c>
    </row>
    <row r="134" spans="1:28" ht="45" x14ac:dyDescent="0.2">
      <c r="A134" s="43" t="s">
        <v>163</v>
      </c>
      <c r="B134" s="56" t="s">
        <v>155</v>
      </c>
      <c r="C134" s="57" t="s">
        <v>3</v>
      </c>
      <c r="D134" s="56" t="s">
        <v>2</v>
      </c>
      <c r="E134" s="58" t="s">
        <v>162</v>
      </c>
      <c r="F134" s="61" t="s">
        <v>7</v>
      </c>
      <c r="G134" s="53">
        <f>G135</f>
        <v>46.9</v>
      </c>
      <c r="H134" s="53">
        <f>H135</f>
        <v>46.9</v>
      </c>
      <c r="I134" s="53"/>
      <c r="J134" s="53"/>
      <c r="K134" s="53">
        <f t="shared" si="17"/>
        <v>46.9</v>
      </c>
      <c r="L134" s="92">
        <f t="shared" si="18"/>
        <v>46.9</v>
      </c>
      <c r="M134" s="52"/>
      <c r="N134" s="52"/>
      <c r="O134" s="50">
        <f t="shared" si="19"/>
        <v>46.9</v>
      </c>
      <c r="P134" s="50">
        <f t="shared" si="19"/>
        <v>46.9</v>
      </c>
      <c r="Q134" s="50"/>
      <c r="R134" s="50"/>
      <c r="S134" s="50">
        <f t="shared" si="11"/>
        <v>46.9</v>
      </c>
      <c r="T134" s="50">
        <f t="shared" si="12"/>
        <v>46.9</v>
      </c>
      <c r="U134" s="50"/>
      <c r="V134" s="50"/>
      <c r="W134" s="50">
        <f t="shared" si="13"/>
        <v>46.9</v>
      </c>
      <c r="X134" s="50">
        <f t="shared" si="14"/>
        <v>46.9</v>
      </c>
      <c r="Y134" s="50"/>
      <c r="Z134" s="50"/>
      <c r="AA134" s="50">
        <f t="shared" si="15"/>
        <v>46.9</v>
      </c>
      <c r="AB134" s="50">
        <f t="shared" si="16"/>
        <v>46.9</v>
      </c>
    </row>
    <row r="135" spans="1:28" ht="22.5" x14ac:dyDescent="0.2">
      <c r="A135" s="43" t="s">
        <v>79</v>
      </c>
      <c r="B135" s="56" t="s">
        <v>155</v>
      </c>
      <c r="C135" s="57" t="s">
        <v>3</v>
      </c>
      <c r="D135" s="56" t="s">
        <v>2</v>
      </c>
      <c r="E135" s="58" t="s">
        <v>162</v>
      </c>
      <c r="F135" s="61">
        <v>600</v>
      </c>
      <c r="G135" s="53">
        <f>G136</f>
        <v>46.9</v>
      </c>
      <c r="H135" s="53">
        <f>H136</f>
        <v>46.9</v>
      </c>
      <c r="I135" s="53"/>
      <c r="J135" s="53"/>
      <c r="K135" s="53">
        <f t="shared" si="17"/>
        <v>46.9</v>
      </c>
      <c r="L135" s="92">
        <f t="shared" si="18"/>
        <v>46.9</v>
      </c>
      <c r="M135" s="52"/>
      <c r="N135" s="52"/>
      <c r="O135" s="50">
        <f t="shared" si="19"/>
        <v>46.9</v>
      </c>
      <c r="P135" s="50">
        <f t="shared" si="19"/>
        <v>46.9</v>
      </c>
      <c r="Q135" s="50"/>
      <c r="R135" s="50"/>
      <c r="S135" s="50">
        <f t="shared" si="11"/>
        <v>46.9</v>
      </c>
      <c r="T135" s="50">
        <f t="shared" si="12"/>
        <v>46.9</v>
      </c>
      <c r="U135" s="50"/>
      <c r="V135" s="50"/>
      <c r="W135" s="50">
        <f t="shared" si="13"/>
        <v>46.9</v>
      </c>
      <c r="X135" s="50">
        <f t="shared" si="14"/>
        <v>46.9</v>
      </c>
      <c r="Y135" s="50"/>
      <c r="Z135" s="50"/>
      <c r="AA135" s="50">
        <f t="shared" si="15"/>
        <v>46.9</v>
      </c>
      <c r="AB135" s="50">
        <f t="shared" si="16"/>
        <v>46.9</v>
      </c>
    </row>
    <row r="136" spans="1:28" x14ac:dyDescent="0.2">
      <c r="A136" s="43" t="s">
        <v>156</v>
      </c>
      <c r="B136" s="56" t="s">
        <v>155</v>
      </c>
      <c r="C136" s="57" t="s">
        <v>3</v>
      </c>
      <c r="D136" s="56" t="s">
        <v>2</v>
      </c>
      <c r="E136" s="58" t="s">
        <v>162</v>
      </c>
      <c r="F136" s="61">
        <v>610</v>
      </c>
      <c r="G136" s="53">
        <v>46.9</v>
      </c>
      <c r="H136" s="53">
        <v>46.9</v>
      </c>
      <c r="I136" s="53"/>
      <c r="J136" s="53"/>
      <c r="K136" s="53">
        <f t="shared" si="17"/>
        <v>46.9</v>
      </c>
      <c r="L136" s="92">
        <f t="shared" si="18"/>
        <v>46.9</v>
      </c>
      <c r="M136" s="52"/>
      <c r="N136" s="52"/>
      <c r="O136" s="50">
        <f t="shared" si="19"/>
        <v>46.9</v>
      </c>
      <c r="P136" s="50">
        <f t="shared" si="19"/>
        <v>46.9</v>
      </c>
      <c r="Q136" s="50"/>
      <c r="R136" s="50"/>
      <c r="S136" s="50">
        <f t="shared" si="11"/>
        <v>46.9</v>
      </c>
      <c r="T136" s="50">
        <f t="shared" si="12"/>
        <v>46.9</v>
      </c>
      <c r="U136" s="50"/>
      <c r="V136" s="50"/>
      <c r="W136" s="50">
        <f t="shared" si="13"/>
        <v>46.9</v>
      </c>
      <c r="X136" s="50">
        <f t="shared" si="14"/>
        <v>46.9</v>
      </c>
      <c r="Y136" s="50"/>
      <c r="Z136" s="50"/>
      <c r="AA136" s="50">
        <f t="shared" si="15"/>
        <v>46.9</v>
      </c>
      <c r="AB136" s="50">
        <f t="shared" si="16"/>
        <v>46.9</v>
      </c>
    </row>
    <row r="137" spans="1:28" ht="67.5" x14ac:dyDescent="0.2">
      <c r="A137" s="43" t="s">
        <v>189</v>
      </c>
      <c r="B137" s="56" t="s">
        <v>155</v>
      </c>
      <c r="C137" s="57" t="s">
        <v>3</v>
      </c>
      <c r="D137" s="56" t="s">
        <v>2</v>
      </c>
      <c r="E137" s="58" t="s">
        <v>188</v>
      </c>
      <c r="F137" s="61" t="s">
        <v>7</v>
      </c>
      <c r="G137" s="53">
        <f>G138</f>
        <v>31732</v>
      </c>
      <c r="H137" s="53">
        <f>H138</f>
        <v>31732</v>
      </c>
      <c r="I137" s="53"/>
      <c r="J137" s="53"/>
      <c r="K137" s="53">
        <f t="shared" si="17"/>
        <v>31732</v>
      </c>
      <c r="L137" s="92">
        <f t="shared" si="18"/>
        <v>31732</v>
      </c>
      <c r="M137" s="52"/>
      <c r="N137" s="52"/>
      <c r="O137" s="50">
        <f t="shared" si="19"/>
        <v>31732</v>
      </c>
      <c r="P137" s="50">
        <f t="shared" si="19"/>
        <v>31732</v>
      </c>
      <c r="Q137" s="50"/>
      <c r="R137" s="50"/>
      <c r="S137" s="50">
        <f t="shared" si="11"/>
        <v>31732</v>
      </c>
      <c r="T137" s="50">
        <f t="shared" si="12"/>
        <v>31732</v>
      </c>
      <c r="U137" s="50"/>
      <c r="V137" s="50"/>
      <c r="W137" s="50">
        <f t="shared" si="13"/>
        <v>31732</v>
      </c>
      <c r="X137" s="50">
        <f t="shared" si="14"/>
        <v>31732</v>
      </c>
      <c r="Y137" s="50"/>
      <c r="Z137" s="50"/>
      <c r="AA137" s="50">
        <f t="shared" si="15"/>
        <v>31732</v>
      </c>
      <c r="AB137" s="50">
        <f t="shared" si="16"/>
        <v>31732</v>
      </c>
    </row>
    <row r="138" spans="1:28" ht="22.5" x14ac:dyDescent="0.2">
      <c r="A138" s="43" t="s">
        <v>79</v>
      </c>
      <c r="B138" s="56" t="s">
        <v>155</v>
      </c>
      <c r="C138" s="57" t="s">
        <v>3</v>
      </c>
      <c r="D138" s="56" t="s">
        <v>2</v>
      </c>
      <c r="E138" s="58" t="s">
        <v>188</v>
      </c>
      <c r="F138" s="61">
        <v>600</v>
      </c>
      <c r="G138" s="53">
        <f>G139</f>
        <v>31732</v>
      </c>
      <c r="H138" s="53">
        <f>H139</f>
        <v>31732</v>
      </c>
      <c r="I138" s="53"/>
      <c r="J138" s="53"/>
      <c r="K138" s="53">
        <f t="shared" si="17"/>
        <v>31732</v>
      </c>
      <c r="L138" s="92">
        <f t="shared" si="18"/>
        <v>31732</v>
      </c>
      <c r="M138" s="52"/>
      <c r="N138" s="52"/>
      <c r="O138" s="50">
        <f t="shared" si="19"/>
        <v>31732</v>
      </c>
      <c r="P138" s="50">
        <f t="shared" si="19"/>
        <v>31732</v>
      </c>
      <c r="Q138" s="50"/>
      <c r="R138" s="50"/>
      <c r="S138" s="50">
        <f t="shared" si="11"/>
        <v>31732</v>
      </c>
      <c r="T138" s="50">
        <f t="shared" si="12"/>
        <v>31732</v>
      </c>
      <c r="U138" s="50"/>
      <c r="V138" s="50"/>
      <c r="W138" s="50">
        <f t="shared" si="13"/>
        <v>31732</v>
      </c>
      <c r="X138" s="50">
        <f t="shared" si="14"/>
        <v>31732</v>
      </c>
      <c r="Y138" s="50"/>
      <c r="Z138" s="50"/>
      <c r="AA138" s="50">
        <f t="shared" si="15"/>
        <v>31732</v>
      </c>
      <c r="AB138" s="50">
        <f t="shared" si="16"/>
        <v>31732</v>
      </c>
    </row>
    <row r="139" spans="1:28" x14ac:dyDescent="0.2">
      <c r="A139" s="43" t="s">
        <v>156</v>
      </c>
      <c r="B139" s="56" t="s">
        <v>155</v>
      </c>
      <c r="C139" s="57" t="s">
        <v>3</v>
      </c>
      <c r="D139" s="56" t="s">
        <v>2</v>
      </c>
      <c r="E139" s="58" t="s">
        <v>188</v>
      </c>
      <c r="F139" s="61">
        <v>610</v>
      </c>
      <c r="G139" s="53">
        <f>10262.2+20616+124.7+729.1</f>
        <v>31732</v>
      </c>
      <c r="H139" s="53">
        <f>10262.2+20616+124.7+729.1</f>
        <v>31732</v>
      </c>
      <c r="I139" s="53"/>
      <c r="J139" s="53"/>
      <c r="K139" s="53">
        <f t="shared" si="17"/>
        <v>31732</v>
      </c>
      <c r="L139" s="92">
        <f t="shared" si="18"/>
        <v>31732</v>
      </c>
      <c r="M139" s="52"/>
      <c r="N139" s="52"/>
      <c r="O139" s="50">
        <f t="shared" si="19"/>
        <v>31732</v>
      </c>
      <c r="P139" s="50">
        <f t="shared" si="19"/>
        <v>31732</v>
      </c>
      <c r="Q139" s="50"/>
      <c r="R139" s="50"/>
      <c r="S139" s="50">
        <f t="shared" si="11"/>
        <v>31732</v>
      </c>
      <c r="T139" s="50">
        <f t="shared" si="12"/>
        <v>31732</v>
      </c>
      <c r="U139" s="50"/>
      <c r="V139" s="50"/>
      <c r="W139" s="50">
        <f t="shared" si="13"/>
        <v>31732</v>
      </c>
      <c r="X139" s="50">
        <f t="shared" si="14"/>
        <v>31732</v>
      </c>
      <c r="Y139" s="50"/>
      <c r="Z139" s="50"/>
      <c r="AA139" s="50">
        <f t="shared" si="15"/>
        <v>31732</v>
      </c>
      <c r="AB139" s="50">
        <f t="shared" si="16"/>
        <v>31732</v>
      </c>
    </row>
    <row r="140" spans="1:28" x14ac:dyDescent="0.2">
      <c r="A140" s="43" t="s">
        <v>198</v>
      </c>
      <c r="B140" s="56" t="s">
        <v>155</v>
      </c>
      <c r="C140" s="57" t="s">
        <v>3</v>
      </c>
      <c r="D140" s="56" t="s">
        <v>2</v>
      </c>
      <c r="E140" s="58" t="s">
        <v>197</v>
      </c>
      <c r="F140" s="61" t="s">
        <v>7</v>
      </c>
      <c r="G140" s="53">
        <f>G141</f>
        <v>404275.7</v>
      </c>
      <c r="H140" s="53">
        <f>H141</f>
        <v>440655.5</v>
      </c>
      <c r="I140" s="53"/>
      <c r="J140" s="53"/>
      <c r="K140" s="53">
        <f t="shared" si="17"/>
        <v>404275.7</v>
      </c>
      <c r="L140" s="92">
        <f t="shared" si="18"/>
        <v>440655.5</v>
      </c>
      <c r="M140" s="52"/>
      <c r="N140" s="52"/>
      <c r="O140" s="50">
        <f t="shared" si="19"/>
        <v>404275.7</v>
      </c>
      <c r="P140" s="50">
        <f t="shared" si="19"/>
        <v>440655.5</v>
      </c>
      <c r="Q140" s="50"/>
      <c r="R140" s="50"/>
      <c r="S140" s="50">
        <f t="shared" si="11"/>
        <v>404275.7</v>
      </c>
      <c r="T140" s="50">
        <f t="shared" si="12"/>
        <v>440655.5</v>
      </c>
      <c r="U140" s="50"/>
      <c r="V140" s="50"/>
      <c r="W140" s="50">
        <f t="shared" si="13"/>
        <v>404275.7</v>
      </c>
      <c r="X140" s="50">
        <f t="shared" si="14"/>
        <v>440655.5</v>
      </c>
      <c r="Y140" s="50"/>
      <c r="Z140" s="50"/>
      <c r="AA140" s="50">
        <f t="shared" si="15"/>
        <v>404275.7</v>
      </c>
      <c r="AB140" s="50">
        <f t="shared" si="16"/>
        <v>440655.5</v>
      </c>
    </row>
    <row r="141" spans="1:28" ht="22.5" x14ac:dyDescent="0.2">
      <c r="A141" s="43" t="s">
        <v>79</v>
      </c>
      <c r="B141" s="56" t="s">
        <v>155</v>
      </c>
      <c r="C141" s="57" t="s">
        <v>3</v>
      </c>
      <c r="D141" s="56" t="s">
        <v>2</v>
      </c>
      <c r="E141" s="58" t="s">
        <v>197</v>
      </c>
      <c r="F141" s="61">
        <v>600</v>
      </c>
      <c r="G141" s="53">
        <f>G142</f>
        <v>404275.7</v>
      </c>
      <c r="H141" s="53">
        <f>H142</f>
        <v>440655.5</v>
      </c>
      <c r="I141" s="53"/>
      <c r="J141" s="53"/>
      <c r="K141" s="53">
        <f t="shared" si="17"/>
        <v>404275.7</v>
      </c>
      <c r="L141" s="92">
        <f t="shared" si="18"/>
        <v>440655.5</v>
      </c>
      <c r="M141" s="52"/>
      <c r="N141" s="52"/>
      <c r="O141" s="50">
        <f t="shared" si="19"/>
        <v>404275.7</v>
      </c>
      <c r="P141" s="50">
        <f t="shared" si="19"/>
        <v>440655.5</v>
      </c>
      <c r="Q141" s="50"/>
      <c r="R141" s="50"/>
      <c r="S141" s="50">
        <f t="shared" si="11"/>
        <v>404275.7</v>
      </c>
      <c r="T141" s="50">
        <f t="shared" si="12"/>
        <v>440655.5</v>
      </c>
      <c r="U141" s="50"/>
      <c r="V141" s="50"/>
      <c r="W141" s="50">
        <f t="shared" si="13"/>
        <v>404275.7</v>
      </c>
      <c r="X141" s="50">
        <f t="shared" si="14"/>
        <v>440655.5</v>
      </c>
      <c r="Y141" s="50"/>
      <c r="Z141" s="50"/>
      <c r="AA141" s="50">
        <f t="shared" si="15"/>
        <v>404275.7</v>
      </c>
      <c r="AB141" s="50">
        <f t="shared" si="16"/>
        <v>440655.5</v>
      </c>
    </row>
    <row r="142" spans="1:28" x14ac:dyDescent="0.2">
      <c r="A142" s="43" t="s">
        <v>156</v>
      </c>
      <c r="B142" s="56" t="s">
        <v>155</v>
      </c>
      <c r="C142" s="57" t="s">
        <v>3</v>
      </c>
      <c r="D142" s="56" t="s">
        <v>2</v>
      </c>
      <c r="E142" s="58" t="s">
        <v>197</v>
      </c>
      <c r="F142" s="61">
        <v>610</v>
      </c>
      <c r="G142" s="53">
        <f>127379+276896.7</f>
        <v>404275.7</v>
      </c>
      <c r="H142" s="53">
        <f>146174.7+294480.8</f>
        <v>440655.5</v>
      </c>
      <c r="I142" s="53"/>
      <c r="J142" s="53"/>
      <c r="K142" s="53">
        <f t="shared" si="17"/>
        <v>404275.7</v>
      </c>
      <c r="L142" s="92">
        <f t="shared" si="18"/>
        <v>440655.5</v>
      </c>
      <c r="M142" s="52"/>
      <c r="N142" s="52"/>
      <c r="O142" s="50">
        <f t="shared" si="19"/>
        <v>404275.7</v>
      </c>
      <c r="P142" s="50">
        <f t="shared" si="19"/>
        <v>440655.5</v>
      </c>
      <c r="Q142" s="50"/>
      <c r="R142" s="50"/>
      <c r="S142" s="50">
        <f t="shared" si="11"/>
        <v>404275.7</v>
      </c>
      <c r="T142" s="50">
        <f t="shared" si="12"/>
        <v>440655.5</v>
      </c>
      <c r="U142" s="50"/>
      <c r="V142" s="50"/>
      <c r="W142" s="50">
        <f t="shared" si="13"/>
        <v>404275.7</v>
      </c>
      <c r="X142" s="50">
        <f t="shared" si="14"/>
        <v>440655.5</v>
      </c>
      <c r="Y142" s="50"/>
      <c r="Z142" s="50"/>
      <c r="AA142" s="50">
        <f t="shared" si="15"/>
        <v>404275.7</v>
      </c>
      <c r="AB142" s="50">
        <f t="shared" si="16"/>
        <v>440655.5</v>
      </c>
    </row>
    <row r="143" spans="1:28" ht="33.75" x14ac:dyDescent="0.2">
      <c r="A143" s="43" t="s">
        <v>161</v>
      </c>
      <c r="B143" s="56" t="s">
        <v>155</v>
      </c>
      <c r="C143" s="57" t="s">
        <v>3</v>
      </c>
      <c r="D143" s="56" t="s">
        <v>2</v>
      </c>
      <c r="E143" s="58" t="s">
        <v>160</v>
      </c>
      <c r="F143" s="61" t="s">
        <v>7</v>
      </c>
      <c r="G143" s="53">
        <f>G144</f>
        <v>3822.5</v>
      </c>
      <c r="H143" s="53">
        <f>H144</f>
        <v>4167.6000000000004</v>
      </c>
      <c r="I143" s="53"/>
      <c r="J143" s="53"/>
      <c r="K143" s="53">
        <f t="shared" si="17"/>
        <v>3822.5</v>
      </c>
      <c r="L143" s="92">
        <f t="shared" si="18"/>
        <v>4167.6000000000004</v>
      </c>
      <c r="M143" s="52"/>
      <c r="N143" s="52"/>
      <c r="O143" s="50">
        <f t="shared" si="19"/>
        <v>3822.5</v>
      </c>
      <c r="P143" s="50">
        <f t="shared" si="19"/>
        <v>4167.6000000000004</v>
      </c>
      <c r="Q143" s="50"/>
      <c r="R143" s="50"/>
      <c r="S143" s="50">
        <f t="shared" si="11"/>
        <v>3822.5</v>
      </c>
      <c r="T143" s="50">
        <f t="shared" si="12"/>
        <v>4167.6000000000004</v>
      </c>
      <c r="U143" s="50"/>
      <c r="V143" s="50"/>
      <c r="W143" s="50">
        <f t="shared" si="13"/>
        <v>3822.5</v>
      </c>
      <c r="X143" s="50">
        <f t="shared" si="14"/>
        <v>4167.6000000000004</v>
      </c>
      <c r="Y143" s="50"/>
      <c r="Z143" s="50"/>
      <c r="AA143" s="50">
        <f t="shared" si="15"/>
        <v>3822.5</v>
      </c>
      <c r="AB143" s="50">
        <f t="shared" si="16"/>
        <v>4167.6000000000004</v>
      </c>
    </row>
    <row r="144" spans="1:28" ht="22.5" x14ac:dyDescent="0.2">
      <c r="A144" s="43" t="s">
        <v>79</v>
      </c>
      <c r="B144" s="56" t="s">
        <v>155</v>
      </c>
      <c r="C144" s="57" t="s">
        <v>3</v>
      </c>
      <c r="D144" s="56" t="s">
        <v>2</v>
      </c>
      <c r="E144" s="58" t="s">
        <v>160</v>
      </c>
      <c r="F144" s="61">
        <v>600</v>
      </c>
      <c r="G144" s="53">
        <f>G145</f>
        <v>3822.5</v>
      </c>
      <c r="H144" s="53">
        <f>H145</f>
        <v>4167.6000000000004</v>
      </c>
      <c r="I144" s="53"/>
      <c r="J144" s="53"/>
      <c r="K144" s="53">
        <f t="shared" si="17"/>
        <v>3822.5</v>
      </c>
      <c r="L144" s="92">
        <f t="shared" si="18"/>
        <v>4167.6000000000004</v>
      </c>
      <c r="M144" s="52"/>
      <c r="N144" s="52"/>
      <c r="O144" s="50">
        <f t="shared" si="19"/>
        <v>3822.5</v>
      </c>
      <c r="P144" s="50">
        <f t="shared" si="19"/>
        <v>4167.6000000000004</v>
      </c>
      <c r="Q144" s="50"/>
      <c r="R144" s="50"/>
      <c r="S144" s="50">
        <f t="shared" si="11"/>
        <v>3822.5</v>
      </c>
      <c r="T144" s="50">
        <f t="shared" si="12"/>
        <v>4167.6000000000004</v>
      </c>
      <c r="U144" s="50"/>
      <c r="V144" s="50"/>
      <c r="W144" s="50">
        <f t="shared" si="13"/>
        <v>3822.5</v>
      </c>
      <c r="X144" s="50">
        <f t="shared" si="14"/>
        <v>4167.6000000000004</v>
      </c>
      <c r="Y144" s="50"/>
      <c r="Z144" s="50"/>
      <c r="AA144" s="50">
        <f t="shared" si="15"/>
        <v>3822.5</v>
      </c>
      <c r="AB144" s="50">
        <f t="shared" si="16"/>
        <v>4167.6000000000004</v>
      </c>
    </row>
    <row r="145" spans="1:28" x14ac:dyDescent="0.2">
      <c r="A145" s="43" t="s">
        <v>156</v>
      </c>
      <c r="B145" s="56" t="s">
        <v>155</v>
      </c>
      <c r="C145" s="57" t="s">
        <v>3</v>
      </c>
      <c r="D145" s="56" t="s">
        <v>2</v>
      </c>
      <c r="E145" s="58" t="s">
        <v>160</v>
      </c>
      <c r="F145" s="61">
        <v>610</v>
      </c>
      <c r="G145" s="53">
        <v>3822.5</v>
      </c>
      <c r="H145" s="53">
        <v>4167.6000000000004</v>
      </c>
      <c r="I145" s="53"/>
      <c r="J145" s="53"/>
      <c r="K145" s="53">
        <f t="shared" si="17"/>
        <v>3822.5</v>
      </c>
      <c r="L145" s="92">
        <f t="shared" si="18"/>
        <v>4167.6000000000004</v>
      </c>
      <c r="M145" s="52"/>
      <c r="N145" s="52"/>
      <c r="O145" s="50">
        <f t="shared" si="19"/>
        <v>3822.5</v>
      </c>
      <c r="P145" s="50">
        <f t="shared" si="19"/>
        <v>4167.6000000000004</v>
      </c>
      <c r="Q145" s="50"/>
      <c r="R145" s="50"/>
      <c r="S145" s="50">
        <f t="shared" si="11"/>
        <v>3822.5</v>
      </c>
      <c r="T145" s="50">
        <f t="shared" si="12"/>
        <v>4167.6000000000004</v>
      </c>
      <c r="U145" s="50"/>
      <c r="V145" s="50"/>
      <c r="W145" s="50">
        <f t="shared" si="13"/>
        <v>3822.5</v>
      </c>
      <c r="X145" s="50">
        <f t="shared" si="14"/>
        <v>4167.6000000000004</v>
      </c>
      <c r="Y145" s="50"/>
      <c r="Z145" s="50"/>
      <c r="AA145" s="50">
        <f t="shared" si="15"/>
        <v>3822.5</v>
      </c>
      <c r="AB145" s="50">
        <f t="shared" si="16"/>
        <v>4167.6000000000004</v>
      </c>
    </row>
    <row r="146" spans="1:28" ht="22.5" x14ac:dyDescent="0.2">
      <c r="A146" s="43" t="s">
        <v>173</v>
      </c>
      <c r="B146" s="56" t="s">
        <v>155</v>
      </c>
      <c r="C146" s="57" t="s">
        <v>3</v>
      </c>
      <c r="D146" s="56" t="s">
        <v>2</v>
      </c>
      <c r="E146" s="58" t="s">
        <v>11</v>
      </c>
      <c r="F146" s="61" t="s">
        <v>7</v>
      </c>
      <c r="G146" s="53">
        <f>G147+G149+G151</f>
        <v>4069.4</v>
      </c>
      <c r="H146" s="53">
        <f>H147+H149+H151</f>
        <v>4069.4</v>
      </c>
      <c r="I146" s="53"/>
      <c r="J146" s="53"/>
      <c r="K146" s="53">
        <f t="shared" si="17"/>
        <v>4069.4</v>
      </c>
      <c r="L146" s="92">
        <f t="shared" si="18"/>
        <v>4069.4</v>
      </c>
      <c r="M146" s="52"/>
      <c r="N146" s="52"/>
      <c r="O146" s="50">
        <f t="shared" si="19"/>
        <v>4069.4</v>
      </c>
      <c r="P146" s="50">
        <f t="shared" si="19"/>
        <v>4069.4</v>
      </c>
      <c r="Q146" s="50"/>
      <c r="R146" s="50"/>
      <c r="S146" s="50">
        <f t="shared" si="11"/>
        <v>4069.4</v>
      </c>
      <c r="T146" s="50">
        <f t="shared" si="12"/>
        <v>4069.4</v>
      </c>
      <c r="U146" s="50"/>
      <c r="V146" s="50"/>
      <c r="W146" s="50">
        <f t="shared" si="13"/>
        <v>4069.4</v>
      </c>
      <c r="X146" s="50">
        <f t="shared" si="14"/>
        <v>4069.4</v>
      </c>
      <c r="Y146" s="50"/>
      <c r="Z146" s="50"/>
      <c r="AA146" s="50">
        <f t="shared" si="15"/>
        <v>4069.4</v>
      </c>
      <c r="AB146" s="50">
        <f t="shared" si="16"/>
        <v>4069.4</v>
      </c>
    </row>
    <row r="147" spans="1:28" ht="56.25" x14ac:dyDescent="0.2">
      <c r="A147" s="43" t="s">
        <v>6</v>
      </c>
      <c r="B147" s="56" t="s">
        <v>155</v>
      </c>
      <c r="C147" s="57" t="s">
        <v>3</v>
      </c>
      <c r="D147" s="56" t="s">
        <v>2</v>
      </c>
      <c r="E147" s="58" t="s">
        <v>11</v>
      </c>
      <c r="F147" s="61">
        <v>100</v>
      </c>
      <c r="G147" s="53">
        <f>G148</f>
        <v>4000</v>
      </c>
      <c r="H147" s="53">
        <f>H148</f>
        <v>4000</v>
      </c>
      <c r="I147" s="53"/>
      <c r="J147" s="53"/>
      <c r="K147" s="53">
        <f t="shared" si="17"/>
        <v>4000</v>
      </c>
      <c r="L147" s="92">
        <f t="shared" si="18"/>
        <v>4000</v>
      </c>
      <c r="M147" s="52"/>
      <c r="N147" s="52"/>
      <c r="O147" s="50">
        <f t="shared" si="19"/>
        <v>4000</v>
      </c>
      <c r="P147" s="50">
        <f t="shared" si="19"/>
        <v>4000</v>
      </c>
      <c r="Q147" s="50"/>
      <c r="R147" s="50"/>
      <c r="S147" s="50">
        <f t="shared" si="11"/>
        <v>4000</v>
      </c>
      <c r="T147" s="50">
        <f t="shared" si="12"/>
        <v>4000</v>
      </c>
      <c r="U147" s="50"/>
      <c r="V147" s="50"/>
      <c r="W147" s="50">
        <f t="shared" si="13"/>
        <v>4000</v>
      </c>
      <c r="X147" s="50">
        <f t="shared" si="14"/>
        <v>4000</v>
      </c>
      <c r="Y147" s="50"/>
      <c r="Z147" s="50"/>
      <c r="AA147" s="50">
        <f t="shared" si="15"/>
        <v>4000</v>
      </c>
      <c r="AB147" s="50">
        <f t="shared" si="16"/>
        <v>4000</v>
      </c>
    </row>
    <row r="148" spans="1:28" ht="22.5" x14ac:dyDescent="0.2">
      <c r="A148" s="43" t="s">
        <v>5</v>
      </c>
      <c r="B148" s="56" t="s">
        <v>155</v>
      </c>
      <c r="C148" s="57" t="s">
        <v>3</v>
      </c>
      <c r="D148" s="56" t="s">
        <v>2</v>
      </c>
      <c r="E148" s="58" t="s">
        <v>11</v>
      </c>
      <c r="F148" s="61">
        <v>120</v>
      </c>
      <c r="G148" s="53">
        <v>4000</v>
      </c>
      <c r="H148" s="53">
        <v>4000</v>
      </c>
      <c r="I148" s="53"/>
      <c r="J148" s="53"/>
      <c r="K148" s="53">
        <f t="shared" si="17"/>
        <v>4000</v>
      </c>
      <c r="L148" s="92">
        <f t="shared" si="18"/>
        <v>4000</v>
      </c>
      <c r="M148" s="52"/>
      <c r="N148" s="52"/>
      <c r="O148" s="50">
        <f t="shared" si="19"/>
        <v>4000</v>
      </c>
      <c r="P148" s="50">
        <f t="shared" si="19"/>
        <v>4000</v>
      </c>
      <c r="Q148" s="50"/>
      <c r="R148" s="50"/>
      <c r="S148" s="50">
        <f t="shared" si="11"/>
        <v>4000</v>
      </c>
      <c r="T148" s="50">
        <f t="shared" si="12"/>
        <v>4000</v>
      </c>
      <c r="U148" s="50"/>
      <c r="V148" s="50"/>
      <c r="W148" s="50">
        <f t="shared" si="13"/>
        <v>4000</v>
      </c>
      <c r="X148" s="50">
        <f t="shared" si="14"/>
        <v>4000</v>
      </c>
      <c r="Y148" s="50"/>
      <c r="Z148" s="50"/>
      <c r="AA148" s="50">
        <f t="shared" si="15"/>
        <v>4000</v>
      </c>
      <c r="AB148" s="50">
        <f t="shared" si="16"/>
        <v>4000</v>
      </c>
    </row>
    <row r="149" spans="1:28" ht="22.5" x14ac:dyDescent="0.2">
      <c r="A149" s="43" t="s">
        <v>14</v>
      </c>
      <c r="B149" s="56" t="s">
        <v>155</v>
      </c>
      <c r="C149" s="57" t="s">
        <v>3</v>
      </c>
      <c r="D149" s="56" t="s">
        <v>2</v>
      </c>
      <c r="E149" s="58" t="s">
        <v>11</v>
      </c>
      <c r="F149" s="61">
        <v>200</v>
      </c>
      <c r="G149" s="53">
        <f>G150</f>
        <v>68.900000000000006</v>
      </c>
      <c r="H149" s="53">
        <f>H150</f>
        <v>68.900000000000006</v>
      </c>
      <c r="I149" s="53"/>
      <c r="J149" s="53"/>
      <c r="K149" s="53">
        <f t="shared" si="17"/>
        <v>68.900000000000006</v>
      </c>
      <c r="L149" s="92">
        <f t="shared" si="18"/>
        <v>68.900000000000006</v>
      </c>
      <c r="M149" s="52"/>
      <c r="N149" s="52"/>
      <c r="O149" s="50">
        <f t="shared" si="19"/>
        <v>68.900000000000006</v>
      </c>
      <c r="P149" s="50">
        <f t="shared" si="19"/>
        <v>68.900000000000006</v>
      </c>
      <c r="Q149" s="50"/>
      <c r="R149" s="50"/>
      <c r="S149" s="50">
        <f t="shared" si="11"/>
        <v>68.900000000000006</v>
      </c>
      <c r="T149" s="50">
        <f t="shared" si="12"/>
        <v>68.900000000000006</v>
      </c>
      <c r="U149" s="50"/>
      <c r="V149" s="50"/>
      <c r="W149" s="50">
        <f t="shared" si="13"/>
        <v>68.900000000000006</v>
      </c>
      <c r="X149" s="50">
        <f t="shared" si="14"/>
        <v>68.900000000000006</v>
      </c>
      <c r="Y149" s="50"/>
      <c r="Z149" s="50"/>
      <c r="AA149" s="50">
        <f t="shared" si="15"/>
        <v>68.900000000000006</v>
      </c>
      <c r="AB149" s="50">
        <f t="shared" si="16"/>
        <v>68.900000000000006</v>
      </c>
    </row>
    <row r="150" spans="1:28" ht="22.5" x14ac:dyDescent="0.2">
      <c r="A150" s="43" t="s">
        <v>13</v>
      </c>
      <c r="B150" s="56" t="s">
        <v>155</v>
      </c>
      <c r="C150" s="57" t="s">
        <v>3</v>
      </c>
      <c r="D150" s="56" t="s">
        <v>2</v>
      </c>
      <c r="E150" s="58" t="s">
        <v>11</v>
      </c>
      <c r="F150" s="61">
        <v>240</v>
      </c>
      <c r="G150" s="53">
        <f>42.6+26.3</f>
        <v>68.900000000000006</v>
      </c>
      <c r="H150" s="53">
        <f>42.6+26.3</f>
        <v>68.900000000000006</v>
      </c>
      <c r="I150" s="53"/>
      <c r="J150" s="53"/>
      <c r="K150" s="53">
        <f t="shared" si="17"/>
        <v>68.900000000000006</v>
      </c>
      <c r="L150" s="92">
        <f t="shared" si="18"/>
        <v>68.900000000000006</v>
      </c>
      <c r="M150" s="52"/>
      <c r="N150" s="52"/>
      <c r="O150" s="50">
        <f t="shared" si="19"/>
        <v>68.900000000000006</v>
      </c>
      <c r="P150" s="50">
        <f t="shared" si="19"/>
        <v>68.900000000000006</v>
      </c>
      <c r="Q150" s="50"/>
      <c r="R150" s="50"/>
      <c r="S150" s="50">
        <f t="shared" si="11"/>
        <v>68.900000000000006</v>
      </c>
      <c r="T150" s="50">
        <f t="shared" si="12"/>
        <v>68.900000000000006</v>
      </c>
      <c r="U150" s="50"/>
      <c r="V150" s="50"/>
      <c r="W150" s="50">
        <f t="shared" ref="W150:W213" si="22">S150+U150</f>
        <v>68.900000000000006</v>
      </c>
      <c r="X150" s="50">
        <f t="shared" ref="X150:X213" si="23">T150+V150</f>
        <v>68.900000000000006</v>
      </c>
      <c r="Y150" s="50"/>
      <c r="Z150" s="50"/>
      <c r="AA150" s="50">
        <f t="shared" ref="AA150:AA213" si="24">W150+Y150</f>
        <v>68.900000000000006</v>
      </c>
      <c r="AB150" s="50">
        <f t="shared" ref="AB150:AB213" si="25">X150+Z150</f>
        <v>68.900000000000006</v>
      </c>
    </row>
    <row r="151" spans="1:28" x14ac:dyDescent="0.2">
      <c r="A151" s="43" t="s">
        <v>71</v>
      </c>
      <c r="B151" s="56" t="s">
        <v>155</v>
      </c>
      <c r="C151" s="57" t="s">
        <v>3</v>
      </c>
      <c r="D151" s="56" t="s">
        <v>2</v>
      </c>
      <c r="E151" s="58" t="s">
        <v>11</v>
      </c>
      <c r="F151" s="61">
        <v>800</v>
      </c>
      <c r="G151" s="53">
        <f>G152</f>
        <v>0.5</v>
      </c>
      <c r="H151" s="53">
        <f>H152</f>
        <v>0.5</v>
      </c>
      <c r="I151" s="53"/>
      <c r="J151" s="53"/>
      <c r="K151" s="53">
        <f t="shared" si="17"/>
        <v>0.5</v>
      </c>
      <c r="L151" s="92">
        <f t="shared" si="18"/>
        <v>0.5</v>
      </c>
      <c r="M151" s="52"/>
      <c r="N151" s="52"/>
      <c r="O151" s="50">
        <f t="shared" si="19"/>
        <v>0.5</v>
      </c>
      <c r="P151" s="50">
        <f t="shared" si="19"/>
        <v>0.5</v>
      </c>
      <c r="Q151" s="50"/>
      <c r="R151" s="50"/>
      <c r="S151" s="50">
        <f t="shared" si="11"/>
        <v>0.5</v>
      </c>
      <c r="T151" s="50">
        <f t="shared" si="12"/>
        <v>0.5</v>
      </c>
      <c r="U151" s="50"/>
      <c r="V151" s="50"/>
      <c r="W151" s="50">
        <f t="shared" si="22"/>
        <v>0.5</v>
      </c>
      <c r="X151" s="50">
        <f t="shared" si="23"/>
        <v>0.5</v>
      </c>
      <c r="Y151" s="50"/>
      <c r="Z151" s="50"/>
      <c r="AA151" s="50">
        <f t="shared" si="24"/>
        <v>0.5</v>
      </c>
      <c r="AB151" s="50">
        <f t="shared" si="25"/>
        <v>0.5</v>
      </c>
    </row>
    <row r="152" spans="1:28" x14ac:dyDescent="0.2">
      <c r="A152" s="43" t="s">
        <v>70</v>
      </c>
      <c r="B152" s="56" t="s">
        <v>155</v>
      </c>
      <c r="C152" s="57" t="s">
        <v>3</v>
      </c>
      <c r="D152" s="56" t="s">
        <v>2</v>
      </c>
      <c r="E152" s="58" t="s">
        <v>11</v>
      </c>
      <c r="F152" s="61">
        <v>850</v>
      </c>
      <c r="G152" s="53">
        <v>0.5</v>
      </c>
      <c r="H152" s="53">
        <v>0.5</v>
      </c>
      <c r="I152" s="53"/>
      <c r="J152" s="53"/>
      <c r="K152" s="53">
        <f t="shared" si="17"/>
        <v>0.5</v>
      </c>
      <c r="L152" s="92">
        <f t="shared" si="18"/>
        <v>0.5</v>
      </c>
      <c r="M152" s="52"/>
      <c r="N152" s="52"/>
      <c r="O152" s="50">
        <f t="shared" si="19"/>
        <v>0.5</v>
      </c>
      <c r="P152" s="50">
        <f t="shared" si="19"/>
        <v>0.5</v>
      </c>
      <c r="Q152" s="50"/>
      <c r="R152" s="50"/>
      <c r="S152" s="50">
        <f t="shared" si="11"/>
        <v>0.5</v>
      </c>
      <c r="T152" s="50">
        <f t="shared" si="12"/>
        <v>0.5</v>
      </c>
      <c r="U152" s="50"/>
      <c r="V152" s="50"/>
      <c r="W152" s="50">
        <f t="shared" si="22"/>
        <v>0.5</v>
      </c>
      <c r="X152" s="50">
        <f t="shared" si="23"/>
        <v>0.5</v>
      </c>
      <c r="Y152" s="50"/>
      <c r="Z152" s="50"/>
      <c r="AA152" s="50">
        <f t="shared" si="24"/>
        <v>0.5</v>
      </c>
      <c r="AB152" s="50">
        <f t="shared" si="25"/>
        <v>0.5</v>
      </c>
    </row>
    <row r="153" spans="1:28" ht="22.5" x14ac:dyDescent="0.2">
      <c r="A153" s="43" t="s">
        <v>73</v>
      </c>
      <c r="B153" s="56" t="s">
        <v>155</v>
      </c>
      <c r="C153" s="57" t="s">
        <v>3</v>
      </c>
      <c r="D153" s="56" t="s">
        <v>2</v>
      </c>
      <c r="E153" s="58" t="s">
        <v>69</v>
      </c>
      <c r="F153" s="61" t="s">
        <v>7</v>
      </c>
      <c r="G153" s="53">
        <f>G154+G156+G158</f>
        <v>9196.7999999999993</v>
      </c>
      <c r="H153" s="53">
        <f>H154+H156+H158</f>
        <v>9196.7999999999993</v>
      </c>
      <c r="I153" s="53"/>
      <c r="J153" s="53"/>
      <c r="K153" s="53">
        <f t="shared" si="17"/>
        <v>9196.7999999999993</v>
      </c>
      <c r="L153" s="92">
        <f t="shared" si="18"/>
        <v>9196.7999999999993</v>
      </c>
      <c r="M153" s="52"/>
      <c r="N153" s="52"/>
      <c r="O153" s="50">
        <f t="shared" si="19"/>
        <v>9196.7999999999993</v>
      </c>
      <c r="P153" s="50">
        <f t="shared" si="19"/>
        <v>9196.7999999999993</v>
      </c>
      <c r="Q153" s="50"/>
      <c r="R153" s="50"/>
      <c r="S153" s="50">
        <f t="shared" si="11"/>
        <v>9196.7999999999993</v>
      </c>
      <c r="T153" s="50">
        <f t="shared" si="12"/>
        <v>9196.7999999999993</v>
      </c>
      <c r="U153" s="50"/>
      <c r="V153" s="50"/>
      <c r="W153" s="50">
        <f t="shared" si="22"/>
        <v>9196.7999999999993</v>
      </c>
      <c r="X153" s="50">
        <f t="shared" si="23"/>
        <v>9196.7999999999993</v>
      </c>
      <c r="Y153" s="50"/>
      <c r="Z153" s="50"/>
      <c r="AA153" s="50">
        <f t="shared" si="24"/>
        <v>9196.7999999999993</v>
      </c>
      <c r="AB153" s="50">
        <f t="shared" si="25"/>
        <v>9196.7999999999993</v>
      </c>
    </row>
    <row r="154" spans="1:28" ht="56.25" x14ac:dyDescent="0.2">
      <c r="A154" s="43" t="s">
        <v>6</v>
      </c>
      <c r="B154" s="56" t="s">
        <v>155</v>
      </c>
      <c r="C154" s="57" t="s">
        <v>3</v>
      </c>
      <c r="D154" s="56" t="s">
        <v>2</v>
      </c>
      <c r="E154" s="58" t="s">
        <v>69</v>
      </c>
      <c r="F154" s="61">
        <v>100</v>
      </c>
      <c r="G154" s="53">
        <f>G155</f>
        <v>8509.5</v>
      </c>
      <c r="H154" s="53">
        <f>H155</f>
        <v>8509.5</v>
      </c>
      <c r="I154" s="53"/>
      <c r="J154" s="53"/>
      <c r="K154" s="53">
        <f t="shared" si="17"/>
        <v>8509.5</v>
      </c>
      <c r="L154" s="92">
        <f t="shared" si="18"/>
        <v>8509.5</v>
      </c>
      <c r="M154" s="52"/>
      <c r="N154" s="52"/>
      <c r="O154" s="50">
        <f t="shared" si="19"/>
        <v>8509.5</v>
      </c>
      <c r="P154" s="50">
        <f t="shared" si="19"/>
        <v>8509.5</v>
      </c>
      <c r="Q154" s="50"/>
      <c r="R154" s="50"/>
      <c r="S154" s="50">
        <f t="shared" ref="S154:S217" si="26">O154+Q154</f>
        <v>8509.5</v>
      </c>
      <c r="T154" s="50">
        <f t="shared" ref="T154:T217" si="27">P154+R154</f>
        <v>8509.5</v>
      </c>
      <c r="U154" s="50"/>
      <c r="V154" s="50"/>
      <c r="W154" s="50">
        <f t="shared" si="22"/>
        <v>8509.5</v>
      </c>
      <c r="X154" s="50">
        <f t="shared" si="23"/>
        <v>8509.5</v>
      </c>
      <c r="Y154" s="50"/>
      <c r="Z154" s="50"/>
      <c r="AA154" s="50">
        <f t="shared" si="24"/>
        <v>8509.5</v>
      </c>
      <c r="AB154" s="50">
        <f t="shared" si="25"/>
        <v>8509.5</v>
      </c>
    </row>
    <row r="155" spans="1:28" x14ac:dyDescent="0.2">
      <c r="A155" s="43" t="s">
        <v>72</v>
      </c>
      <c r="B155" s="56" t="s">
        <v>155</v>
      </c>
      <c r="C155" s="57" t="s">
        <v>3</v>
      </c>
      <c r="D155" s="56" t="s">
        <v>2</v>
      </c>
      <c r="E155" s="58" t="s">
        <v>69</v>
      </c>
      <c r="F155" s="61">
        <v>110</v>
      </c>
      <c r="G155" s="53">
        <f>2779.4+4326.1+97.5+1306.5</f>
        <v>8509.5</v>
      </c>
      <c r="H155" s="53">
        <f>2779.4+4326.1+97.5+1306.5</f>
        <v>8509.5</v>
      </c>
      <c r="I155" s="53"/>
      <c r="J155" s="53"/>
      <c r="K155" s="53">
        <f t="shared" si="17"/>
        <v>8509.5</v>
      </c>
      <c r="L155" s="92">
        <f t="shared" si="18"/>
        <v>8509.5</v>
      </c>
      <c r="M155" s="52"/>
      <c r="N155" s="52"/>
      <c r="O155" s="50">
        <f t="shared" si="19"/>
        <v>8509.5</v>
      </c>
      <c r="P155" s="50">
        <f t="shared" si="19"/>
        <v>8509.5</v>
      </c>
      <c r="Q155" s="50"/>
      <c r="R155" s="50"/>
      <c r="S155" s="50">
        <f t="shared" si="26"/>
        <v>8509.5</v>
      </c>
      <c r="T155" s="50">
        <f t="shared" si="27"/>
        <v>8509.5</v>
      </c>
      <c r="U155" s="50"/>
      <c r="V155" s="50"/>
      <c r="W155" s="50">
        <f t="shared" si="22"/>
        <v>8509.5</v>
      </c>
      <c r="X155" s="50">
        <f t="shared" si="23"/>
        <v>8509.5</v>
      </c>
      <c r="Y155" s="50"/>
      <c r="Z155" s="50"/>
      <c r="AA155" s="50">
        <f t="shared" si="24"/>
        <v>8509.5</v>
      </c>
      <c r="AB155" s="50">
        <f t="shared" si="25"/>
        <v>8509.5</v>
      </c>
    </row>
    <row r="156" spans="1:28" ht="22.5" x14ac:dyDescent="0.2">
      <c r="A156" s="43" t="s">
        <v>14</v>
      </c>
      <c r="B156" s="56" t="s">
        <v>155</v>
      </c>
      <c r="C156" s="57" t="s">
        <v>3</v>
      </c>
      <c r="D156" s="56" t="s">
        <v>2</v>
      </c>
      <c r="E156" s="58" t="s">
        <v>69</v>
      </c>
      <c r="F156" s="61">
        <v>200</v>
      </c>
      <c r="G156" s="53">
        <f>G157</f>
        <v>664.3</v>
      </c>
      <c r="H156" s="53">
        <f>H157</f>
        <v>664.3</v>
      </c>
      <c r="I156" s="53"/>
      <c r="J156" s="53"/>
      <c r="K156" s="53">
        <f t="shared" si="17"/>
        <v>664.3</v>
      </c>
      <c r="L156" s="92">
        <f t="shared" si="18"/>
        <v>664.3</v>
      </c>
      <c r="M156" s="52"/>
      <c r="N156" s="52"/>
      <c r="O156" s="50">
        <f t="shared" si="19"/>
        <v>664.3</v>
      </c>
      <c r="P156" s="50">
        <f t="shared" si="19"/>
        <v>664.3</v>
      </c>
      <c r="Q156" s="50"/>
      <c r="R156" s="50"/>
      <c r="S156" s="50">
        <f t="shared" si="26"/>
        <v>664.3</v>
      </c>
      <c r="T156" s="50">
        <f t="shared" si="27"/>
        <v>664.3</v>
      </c>
      <c r="U156" s="50"/>
      <c r="V156" s="50"/>
      <c r="W156" s="50">
        <f t="shared" si="22"/>
        <v>664.3</v>
      </c>
      <c r="X156" s="50">
        <f t="shared" si="23"/>
        <v>664.3</v>
      </c>
      <c r="Y156" s="50"/>
      <c r="Z156" s="50"/>
      <c r="AA156" s="50">
        <f t="shared" si="24"/>
        <v>664.3</v>
      </c>
      <c r="AB156" s="50">
        <f t="shared" si="25"/>
        <v>664.3</v>
      </c>
    </row>
    <row r="157" spans="1:28" ht="22.5" x14ac:dyDescent="0.2">
      <c r="A157" s="43" t="s">
        <v>13</v>
      </c>
      <c r="B157" s="56" t="s">
        <v>155</v>
      </c>
      <c r="C157" s="57" t="s">
        <v>3</v>
      </c>
      <c r="D157" s="56" t="s">
        <v>2</v>
      </c>
      <c r="E157" s="58" t="s">
        <v>69</v>
      </c>
      <c r="F157" s="61">
        <v>240</v>
      </c>
      <c r="G157" s="53">
        <f>207.6+456.7</f>
        <v>664.3</v>
      </c>
      <c r="H157" s="53">
        <f>207.6+456.7</f>
        <v>664.3</v>
      </c>
      <c r="I157" s="53"/>
      <c r="J157" s="53"/>
      <c r="K157" s="53">
        <f t="shared" si="17"/>
        <v>664.3</v>
      </c>
      <c r="L157" s="92">
        <f t="shared" si="18"/>
        <v>664.3</v>
      </c>
      <c r="M157" s="52"/>
      <c r="N157" s="52"/>
      <c r="O157" s="50">
        <f t="shared" si="19"/>
        <v>664.3</v>
      </c>
      <c r="P157" s="50">
        <f t="shared" si="19"/>
        <v>664.3</v>
      </c>
      <c r="Q157" s="50"/>
      <c r="R157" s="50"/>
      <c r="S157" s="50">
        <f t="shared" si="26"/>
        <v>664.3</v>
      </c>
      <c r="T157" s="50">
        <f t="shared" si="27"/>
        <v>664.3</v>
      </c>
      <c r="U157" s="50"/>
      <c r="V157" s="50"/>
      <c r="W157" s="50">
        <f t="shared" si="22"/>
        <v>664.3</v>
      </c>
      <c r="X157" s="50">
        <f t="shared" si="23"/>
        <v>664.3</v>
      </c>
      <c r="Y157" s="50"/>
      <c r="Z157" s="50"/>
      <c r="AA157" s="50">
        <f t="shared" si="24"/>
        <v>664.3</v>
      </c>
      <c r="AB157" s="50">
        <f t="shared" si="25"/>
        <v>664.3</v>
      </c>
    </row>
    <row r="158" spans="1:28" x14ac:dyDescent="0.2">
      <c r="A158" s="43" t="s">
        <v>71</v>
      </c>
      <c r="B158" s="56" t="s">
        <v>155</v>
      </c>
      <c r="C158" s="57" t="s">
        <v>3</v>
      </c>
      <c r="D158" s="56" t="s">
        <v>2</v>
      </c>
      <c r="E158" s="58" t="s">
        <v>69</v>
      </c>
      <c r="F158" s="61">
        <v>800</v>
      </c>
      <c r="G158" s="53">
        <f>G159</f>
        <v>23</v>
      </c>
      <c r="H158" s="53">
        <f>H159</f>
        <v>23</v>
      </c>
      <c r="I158" s="53"/>
      <c r="J158" s="53"/>
      <c r="K158" s="53">
        <f t="shared" si="17"/>
        <v>23</v>
      </c>
      <c r="L158" s="92">
        <f t="shared" si="18"/>
        <v>23</v>
      </c>
      <c r="M158" s="52"/>
      <c r="N158" s="52"/>
      <c r="O158" s="50">
        <f t="shared" si="19"/>
        <v>23</v>
      </c>
      <c r="P158" s="50">
        <f t="shared" si="19"/>
        <v>23</v>
      </c>
      <c r="Q158" s="50"/>
      <c r="R158" s="50"/>
      <c r="S158" s="50">
        <f t="shared" si="26"/>
        <v>23</v>
      </c>
      <c r="T158" s="50">
        <f t="shared" si="27"/>
        <v>23</v>
      </c>
      <c r="U158" s="50"/>
      <c r="V158" s="50"/>
      <c r="W158" s="50">
        <f t="shared" si="22"/>
        <v>23</v>
      </c>
      <c r="X158" s="50">
        <f t="shared" si="23"/>
        <v>23</v>
      </c>
      <c r="Y158" s="50"/>
      <c r="Z158" s="50"/>
      <c r="AA158" s="50">
        <f t="shared" si="24"/>
        <v>23</v>
      </c>
      <c r="AB158" s="50">
        <f t="shared" si="25"/>
        <v>23</v>
      </c>
    </row>
    <row r="159" spans="1:28" x14ac:dyDescent="0.2">
      <c r="A159" s="43" t="s">
        <v>70</v>
      </c>
      <c r="B159" s="56" t="s">
        <v>155</v>
      </c>
      <c r="C159" s="57" t="s">
        <v>3</v>
      </c>
      <c r="D159" s="56" t="s">
        <v>2</v>
      </c>
      <c r="E159" s="58" t="s">
        <v>69</v>
      </c>
      <c r="F159" s="61">
        <v>850</v>
      </c>
      <c r="G159" s="53">
        <v>23</v>
      </c>
      <c r="H159" s="53">
        <v>23</v>
      </c>
      <c r="I159" s="53"/>
      <c r="J159" s="53"/>
      <c r="K159" s="53">
        <f t="shared" si="17"/>
        <v>23</v>
      </c>
      <c r="L159" s="92">
        <f t="shared" si="18"/>
        <v>23</v>
      </c>
      <c r="M159" s="52"/>
      <c r="N159" s="52"/>
      <c r="O159" s="50">
        <f t="shared" si="19"/>
        <v>23</v>
      </c>
      <c r="P159" s="50">
        <f t="shared" si="19"/>
        <v>23</v>
      </c>
      <c r="Q159" s="50"/>
      <c r="R159" s="50"/>
      <c r="S159" s="50">
        <f t="shared" si="26"/>
        <v>23</v>
      </c>
      <c r="T159" s="50">
        <f t="shared" si="27"/>
        <v>23</v>
      </c>
      <c r="U159" s="50"/>
      <c r="V159" s="50"/>
      <c r="W159" s="50">
        <f t="shared" si="22"/>
        <v>23</v>
      </c>
      <c r="X159" s="50">
        <f t="shared" si="23"/>
        <v>23</v>
      </c>
      <c r="Y159" s="50"/>
      <c r="Z159" s="50"/>
      <c r="AA159" s="50">
        <f t="shared" si="24"/>
        <v>23</v>
      </c>
      <c r="AB159" s="50">
        <f t="shared" si="25"/>
        <v>23</v>
      </c>
    </row>
    <row r="160" spans="1:28" ht="22.5" x14ac:dyDescent="0.2">
      <c r="A160" s="43" t="s">
        <v>187</v>
      </c>
      <c r="B160" s="56" t="s">
        <v>155</v>
      </c>
      <c r="C160" s="57" t="s">
        <v>3</v>
      </c>
      <c r="D160" s="56" t="s">
        <v>2</v>
      </c>
      <c r="E160" s="58" t="s">
        <v>186</v>
      </c>
      <c r="F160" s="61" t="s">
        <v>7</v>
      </c>
      <c r="G160" s="53">
        <f>G161</f>
        <v>10155</v>
      </c>
      <c r="H160" s="53">
        <f>H161</f>
        <v>10155</v>
      </c>
      <c r="I160" s="53"/>
      <c r="J160" s="53"/>
      <c r="K160" s="53">
        <f t="shared" si="17"/>
        <v>10155</v>
      </c>
      <c r="L160" s="92">
        <f t="shared" si="18"/>
        <v>10155</v>
      </c>
      <c r="M160" s="52"/>
      <c r="N160" s="52"/>
      <c r="O160" s="50">
        <f t="shared" si="19"/>
        <v>10155</v>
      </c>
      <c r="P160" s="50">
        <f t="shared" si="19"/>
        <v>10155</v>
      </c>
      <c r="Q160" s="50"/>
      <c r="R160" s="50"/>
      <c r="S160" s="50">
        <f t="shared" si="26"/>
        <v>10155</v>
      </c>
      <c r="T160" s="50">
        <f t="shared" si="27"/>
        <v>10155</v>
      </c>
      <c r="U160" s="50"/>
      <c r="V160" s="50"/>
      <c r="W160" s="50">
        <f t="shared" si="22"/>
        <v>10155</v>
      </c>
      <c r="X160" s="50">
        <f t="shared" si="23"/>
        <v>10155</v>
      </c>
      <c r="Y160" s="50"/>
      <c r="Z160" s="50"/>
      <c r="AA160" s="50">
        <f t="shared" si="24"/>
        <v>10155</v>
      </c>
      <c r="AB160" s="50">
        <f t="shared" si="25"/>
        <v>10155</v>
      </c>
    </row>
    <row r="161" spans="1:28" ht="22.5" x14ac:dyDescent="0.2">
      <c r="A161" s="43" t="s">
        <v>79</v>
      </c>
      <c r="B161" s="56" t="s">
        <v>155</v>
      </c>
      <c r="C161" s="57" t="s">
        <v>3</v>
      </c>
      <c r="D161" s="56" t="s">
        <v>2</v>
      </c>
      <c r="E161" s="58" t="s">
        <v>186</v>
      </c>
      <c r="F161" s="61">
        <v>600</v>
      </c>
      <c r="G161" s="53">
        <f>G162</f>
        <v>10155</v>
      </c>
      <c r="H161" s="53">
        <f>H162</f>
        <v>10155</v>
      </c>
      <c r="I161" s="53"/>
      <c r="J161" s="53"/>
      <c r="K161" s="53">
        <f t="shared" si="17"/>
        <v>10155</v>
      </c>
      <c r="L161" s="92">
        <f t="shared" si="18"/>
        <v>10155</v>
      </c>
      <c r="M161" s="52"/>
      <c r="N161" s="52"/>
      <c r="O161" s="50">
        <f t="shared" si="19"/>
        <v>10155</v>
      </c>
      <c r="P161" s="50">
        <f t="shared" si="19"/>
        <v>10155</v>
      </c>
      <c r="Q161" s="50"/>
      <c r="R161" s="50"/>
      <c r="S161" s="50">
        <f t="shared" si="26"/>
        <v>10155</v>
      </c>
      <c r="T161" s="50">
        <f t="shared" si="27"/>
        <v>10155</v>
      </c>
      <c r="U161" s="50"/>
      <c r="V161" s="50"/>
      <c r="W161" s="50">
        <f t="shared" si="22"/>
        <v>10155</v>
      </c>
      <c r="X161" s="50">
        <f t="shared" si="23"/>
        <v>10155</v>
      </c>
      <c r="Y161" s="50"/>
      <c r="Z161" s="50"/>
      <c r="AA161" s="50">
        <f t="shared" si="24"/>
        <v>10155</v>
      </c>
      <c r="AB161" s="50">
        <f t="shared" si="25"/>
        <v>10155</v>
      </c>
    </row>
    <row r="162" spans="1:28" x14ac:dyDescent="0.2">
      <c r="A162" s="43" t="s">
        <v>156</v>
      </c>
      <c r="B162" s="56" t="s">
        <v>155</v>
      </c>
      <c r="C162" s="57" t="s">
        <v>3</v>
      </c>
      <c r="D162" s="56" t="s">
        <v>2</v>
      </c>
      <c r="E162" s="58" t="s">
        <v>186</v>
      </c>
      <c r="F162" s="61">
        <v>610</v>
      </c>
      <c r="G162" s="53">
        <f>2755.7+6965.3+77.4-6.5+363.1</f>
        <v>10155</v>
      </c>
      <c r="H162" s="53">
        <f>2755.7+6965.3+77.4-6.5+363.1</f>
        <v>10155</v>
      </c>
      <c r="I162" s="53"/>
      <c r="J162" s="53"/>
      <c r="K162" s="53">
        <f t="shared" si="17"/>
        <v>10155</v>
      </c>
      <c r="L162" s="92">
        <f t="shared" si="18"/>
        <v>10155</v>
      </c>
      <c r="M162" s="52"/>
      <c r="N162" s="52"/>
      <c r="O162" s="50">
        <f t="shared" si="19"/>
        <v>10155</v>
      </c>
      <c r="P162" s="50">
        <f t="shared" si="19"/>
        <v>10155</v>
      </c>
      <c r="Q162" s="50"/>
      <c r="R162" s="50"/>
      <c r="S162" s="50">
        <f t="shared" si="26"/>
        <v>10155</v>
      </c>
      <c r="T162" s="50">
        <f t="shared" si="27"/>
        <v>10155</v>
      </c>
      <c r="U162" s="50"/>
      <c r="V162" s="50"/>
      <c r="W162" s="50">
        <f t="shared" si="22"/>
        <v>10155</v>
      </c>
      <c r="X162" s="50">
        <f t="shared" si="23"/>
        <v>10155</v>
      </c>
      <c r="Y162" s="50"/>
      <c r="Z162" s="50"/>
      <c r="AA162" s="50">
        <f t="shared" si="24"/>
        <v>10155</v>
      </c>
      <c r="AB162" s="50">
        <f t="shared" si="25"/>
        <v>10155</v>
      </c>
    </row>
    <row r="163" spans="1:28" ht="22.5" x14ac:dyDescent="0.2">
      <c r="A163" s="43" t="s">
        <v>196</v>
      </c>
      <c r="B163" s="56" t="s">
        <v>155</v>
      </c>
      <c r="C163" s="57" t="s">
        <v>3</v>
      </c>
      <c r="D163" s="56" t="s">
        <v>2</v>
      </c>
      <c r="E163" s="58" t="s">
        <v>195</v>
      </c>
      <c r="F163" s="61" t="s">
        <v>7</v>
      </c>
      <c r="G163" s="53">
        <f>G164</f>
        <v>200</v>
      </c>
      <c r="H163" s="53">
        <f>H164</f>
        <v>200</v>
      </c>
      <c r="I163" s="53"/>
      <c r="J163" s="53"/>
      <c r="K163" s="53">
        <f t="shared" si="17"/>
        <v>200</v>
      </c>
      <c r="L163" s="92">
        <f t="shared" si="18"/>
        <v>200</v>
      </c>
      <c r="M163" s="52"/>
      <c r="N163" s="52"/>
      <c r="O163" s="50">
        <f t="shared" si="19"/>
        <v>200</v>
      </c>
      <c r="P163" s="50">
        <f t="shared" si="19"/>
        <v>200</v>
      </c>
      <c r="Q163" s="50"/>
      <c r="R163" s="50"/>
      <c r="S163" s="50">
        <f t="shared" si="26"/>
        <v>200</v>
      </c>
      <c r="T163" s="50">
        <f t="shared" si="27"/>
        <v>200</v>
      </c>
      <c r="U163" s="50"/>
      <c r="V163" s="50"/>
      <c r="W163" s="50">
        <f t="shared" si="22"/>
        <v>200</v>
      </c>
      <c r="X163" s="50">
        <f t="shared" si="23"/>
        <v>200</v>
      </c>
      <c r="Y163" s="50"/>
      <c r="Z163" s="50"/>
      <c r="AA163" s="50">
        <f t="shared" si="24"/>
        <v>200</v>
      </c>
      <c r="AB163" s="50">
        <f t="shared" si="25"/>
        <v>200</v>
      </c>
    </row>
    <row r="164" spans="1:28" ht="22.5" x14ac:dyDescent="0.2">
      <c r="A164" s="43" t="s">
        <v>79</v>
      </c>
      <c r="B164" s="56" t="s">
        <v>155</v>
      </c>
      <c r="C164" s="57" t="s">
        <v>3</v>
      </c>
      <c r="D164" s="56" t="s">
        <v>2</v>
      </c>
      <c r="E164" s="58" t="s">
        <v>195</v>
      </c>
      <c r="F164" s="61">
        <v>600</v>
      </c>
      <c r="G164" s="53">
        <f>G165</f>
        <v>200</v>
      </c>
      <c r="H164" s="53">
        <f>H165</f>
        <v>200</v>
      </c>
      <c r="I164" s="53"/>
      <c r="J164" s="53"/>
      <c r="K164" s="53">
        <f t="shared" ref="K164:K227" si="28">G164+I164</f>
        <v>200</v>
      </c>
      <c r="L164" s="92">
        <f t="shared" ref="L164:L227" si="29">H164+J164</f>
        <v>200</v>
      </c>
      <c r="M164" s="52"/>
      <c r="N164" s="52"/>
      <c r="O164" s="50">
        <f t="shared" si="19"/>
        <v>200</v>
      </c>
      <c r="P164" s="50">
        <f t="shared" si="19"/>
        <v>200</v>
      </c>
      <c r="Q164" s="50"/>
      <c r="R164" s="50"/>
      <c r="S164" s="50">
        <f t="shared" si="26"/>
        <v>200</v>
      </c>
      <c r="T164" s="50">
        <f t="shared" si="27"/>
        <v>200</v>
      </c>
      <c r="U164" s="50"/>
      <c r="V164" s="50"/>
      <c r="W164" s="50">
        <f t="shared" si="22"/>
        <v>200</v>
      </c>
      <c r="X164" s="50">
        <f t="shared" si="23"/>
        <v>200</v>
      </c>
      <c r="Y164" s="50"/>
      <c r="Z164" s="50"/>
      <c r="AA164" s="50">
        <f t="shared" si="24"/>
        <v>200</v>
      </c>
      <c r="AB164" s="50">
        <f t="shared" si="25"/>
        <v>200</v>
      </c>
    </row>
    <row r="165" spans="1:28" x14ac:dyDescent="0.2">
      <c r="A165" s="43" t="s">
        <v>156</v>
      </c>
      <c r="B165" s="56" t="s">
        <v>155</v>
      </c>
      <c r="C165" s="57" t="s">
        <v>3</v>
      </c>
      <c r="D165" s="56" t="s">
        <v>2</v>
      </c>
      <c r="E165" s="58" t="s">
        <v>195</v>
      </c>
      <c r="F165" s="61">
        <v>610</v>
      </c>
      <c r="G165" s="53">
        <f>200</f>
        <v>200</v>
      </c>
      <c r="H165" s="53">
        <f>200</f>
        <v>200</v>
      </c>
      <c r="I165" s="53"/>
      <c r="J165" s="53"/>
      <c r="K165" s="53">
        <f t="shared" si="28"/>
        <v>200</v>
      </c>
      <c r="L165" s="92">
        <f t="shared" si="29"/>
        <v>200</v>
      </c>
      <c r="M165" s="52"/>
      <c r="N165" s="52"/>
      <c r="O165" s="50">
        <f t="shared" si="19"/>
        <v>200</v>
      </c>
      <c r="P165" s="50">
        <f t="shared" si="19"/>
        <v>200</v>
      </c>
      <c r="Q165" s="50"/>
      <c r="R165" s="50"/>
      <c r="S165" s="50">
        <f t="shared" si="26"/>
        <v>200</v>
      </c>
      <c r="T165" s="50">
        <f t="shared" si="27"/>
        <v>200</v>
      </c>
      <c r="U165" s="50"/>
      <c r="V165" s="50"/>
      <c r="W165" s="50">
        <f t="shared" si="22"/>
        <v>200</v>
      </c>
      <c r="X165" s="50">
        <f t="shared" si="23"/>
        <v>200</v>
      </c>
      <c r="Y165" s="50"/>
      <c r="Z165" s="50"/>
      <c r="AA165" s="50">
        <f t="shared" si="24"/>
        <v>200</v>
      </c>
      <c r="AB165" s="50">
        <f t="shared" si="25"/>
        <v>200</v>
      </c>
    </row>
    <row r="166" spans="1:28" x14ac:dyDescent="0.2">
      <c r="A166" s="43" t="s">
        <v>194</v>
      </c>
      <c r="B166" s="56" t="s">
        <v>155</v>
      </c>
      <c r="C166" s="57" t="s">
        <v>3</v>
      </c>
      <c r="D166" s="56" t="s">
        <v>2</v>
      </c>
      <c r="E166" s="58" t="s">
        <v>193</v>
      </c>
      <c r="F166" s="61" t="s">
        <v>7</v>
      </c>
      <c r="G166" s="53">
        <f>G167+G169</f>
        <v>1515.4</v>
      </c>
      <c r="H166" s="53">
        <f>H167+H169</f>
        <v>1515.4</v>
      </c>
      <c r="I166" s="53"/>
      <c r="J166" s="53"/>
      <c r="K166" s="53">
        <f t="shared" si="28"/>
        <v>1515.4</v>
      </c>
      <c r="L166" s="92">
        <f t="shared" si="29"/>
        <v>1515.4</v>
      </c>
      <c r="M166" s="52"/>
      <c r="N166" s="52"/>
      <c r="O166" s="50">
        <f t="shared" si="19"/>
        <v>1515.4</v>
      </c>
      <c r="P166" s="50">
        <f t="shared" si="19"/>
        <v>1515.4</v>
      </c>
      <c r="Q166" s="50"/>
      <c r="R166" s="50"/>
      <c r="S166" s="50">
        <f t="shared" si="26"/>
        <v>1515.4</v>
      </c>
      <c r="T166" s="50">
        <f t="shared" si="27"/>
        <v>1515.4</v>
      </c>
      <c r="U166" s="50"/>
      <c r="V166" s="50"/>
      <c r="W166" s="50">
        <f t="shared" si="22"/>
        <v>1515.4</v>
      </c>
      <c r="X166" s="50">
        <f t="shared" si="23"/>
        <v>1515.4</v>
      </c>
      <c r="Y166" s="50"/>
      <c r="Z166" s="50"/>
      <c r="AA166" s="50">
        <f t="shared" si="24"/>
        <v>1515.4</v>
      </c>
      <c r="AB166" s="50">
        <f t="shared" si="25"/>
        <v>1515.4</v>
      </c>
    </row>
    <row r="167" spans="1:28" x14ac:dyDescent="0.2">
      <c r="A167" s="43" t="s">
        <v>38</v>
      </c>
      <c r="B167" s="56" t="s">
        <v>155</v>
      </c>
      <c r="C167" s="57" t="s">
        <v>3</v>
      </c>
      <c r="D167" s="56" t="s">
        <v>2</v>
      </c>
      <c r="E167" s="58" t="s">
        <v>193</v>
      </c>
      <c r="F167" s="61">
        <v>300</v>
      </c>
      <c r="G167" s="53">
        <f>G168</f>
        <v>100</v>
      </c>
      <c r="H167" s="53">
        <f>H168</f>
        <v>100</v>
      </c>
      <c r="I167" s="53"/>
      <c r="J167" s="53"/>
      <c r="K167" s="53">
        <f t="shared" si="28"/>
        <v>100</v>
      </c>
      <c r="L167" s="92">
        <f t="shared" si="29"/>
        <v>100</v>
      </c>
      <c r="M167" s="52"/>
      <c r="N167" s="52"/>
      <c r="O167" s="50">
        <f t="shared" si="19"/>
        <v>100</v>
      </c>
      <c r="P167" s="50">
        <f t="shared" si="19"/>
        <v>100</v>
      </c>
      <c r="Q167" s="50"/>
      <c r="R167" s="50"/>
      <c r="S167" s="50">
        <f t="shared" si="26"/>
        <v>100</v>
      </c>
      <c r="T167" s="50">
        <f t="shared" si="27"/>
        <v>100</v>
      </c>
      <c r="U167" s="50"/>
      <c r="V167" s="50"/>
      <c r="W167" s="50">
        <f t="shared" si="22"/>
        <v>100</v>
      </c>
      <c r="X167" s="50">
        <f t="shared" si="23"/>
        <v>100</v>
      </c>
      <c r="Y167" s="50"/>
      <c r="Z167" s="50"/>
      <c r="AA167" s="50">
        <f t="shared" si="24"/>
        <v>100</v>
      </c>
      <c r="AB167" s="50">
        <f t="shared" si="25"/>
        <v>100</v>
      </c>
    </row>
    <row r="168" spans="1:28" ht="22.5" x14ac:dyDescent="0.2">
      <c r="A168" s="43" t="s">
        <v>36</v>
      </c>
      <c r="B168" s="56" t="s">
        <v>155</v>
      </c>
      <c r="C168" s="57" t="s">
        <v>3</v>
      </c>
      <c r="D168" s="56" t="s">
        <v>2</v>
      </c>
      <c r="E168" s="58" t="s">
        <v>193</v>
      </c>
      <c r="F168" s="61">
        <v>320</v>
      </c>
      <c r="G168" s="53">
        <v>100</v>
      </c>
      <c r="H168" s="53">
        <v>100</v>
      </c>
      <c r="I168" s="53"/>
      <c r="J168" s="53"/>
      <c r="K168" s="53">
        <f t="shared" si="28"/>
        <v>100</v>
      </c>
      <c r="L168" s="92">
        <f t="shared" si="29"/>
        <v>100</v>
      </c>
      <c r="M168" s="52"/>
      <c r="N168" s="52"/>
      <c r="O168" s="50">
        <f t="shared" si="19"/>
        <v>100</v>
      </c>
      <c r="P168" s="50">
        <f t="shared" si="19"/>
        <v>100</v>
      </c>
      <c r="Q168" s="50"/>
      <c r="R168" s="50"/>
      <c r="S168" s="50">
        <f t="shared" si="26"/>
        <v>100</v>
      </c>
      <c r="T168" s="50">
        <f t="shared" si="27"/>
        <v>100</v>
      </c>
      <c r="U168" s="50"/>
      <c r="V168" s="50"/>
      <c r="W168" s="50">
        <f t="shared" si="22"/>
        <v>100</v>
      </c>
      <c r="X168" s="50">
        <f t="shared" si="23"/>
        <v>100</v>
      </c>
      <c r="Y168" s="50"/>
      <c r="Z168" s="50"/>
      <c r="AA168" s="50">
        <f t="shared" si="24"/>
        <v>100</v>
      </c>
      <c r="AB168" s="50">
        <f t="shared" si="25"/>
        <v>100</v>
      </c>
    </row>
    <row r="169" spans="1:28" ht="22.5" x14ac:dyDescent="0.2">
      <c r="A169" s="43" t="s">
        <v>79</v>
      </c>
      <c r="B169" s="56" t="s">
        <v>155</v>
      </c>
      <c r="C169" s="57" t="s">
        <v>3</v>
      </c>
      <c r="D169" s="56" t="s">
        <v>2</v>
      </c>
      <c r="E169" s="58" t="s">
        <v>193</v>
      </c>
      <c r="F169" s="61">
        <v>600</v>
      </c>
      <c r="G169" s="53">
        <f>G170</f>
        <v>1415.4</v>
      </c>
      <c r="H169" s="53">
        <f>H170</f>
        <v>1415.4</v>
      </c>
      <c r="I169" s="53"/>
      <c r="J169" s="53"/>
      <c r="K169" s="53">
        <f t="shared" si="28"/>
        <v>1415.4</v>
      </c>
      <c r="L169" s="92">
        <f t="shared" si="29"/>
        <v>1415.4</v>
      </c>
      <c r="M169" s="52"/>
      <c r="N169" s="52"/>
      <c r="O169" s="50">
        <f t="shared" si="19"/>
        <v>1415.4</v>
      </c>
      <c r="P169" s="50">
        <f t="shared" si="19"/>
        <v>1415.4</v>
      </c>
      <c r="Q169" s="50"/>
      <c r="R169" s="50"/>
      <c r="S169" s="50">
        <f t="shared" si="26"/>
        <v>1415.4</v>
      </c>
      <c r="T169" s="50">
        <f t="shared" si="27"/>
        <v>1415.4</v>
      </c>
      <c r="U169" s="50"/>
      <c r="V169" s="50"/>
      <c r="W169" s="50">
        <f t="shared" si="22"/>
        <v>1415.4</v>
      </c>
      <c r="X169" s="50">
        <f t="shared" si="23"/>
        <v>1415.4</v>
      </c>
      <c r="Y169" s="50"/>
      <c r="Z169" s="50"/>
      <c r="AA169" s="50">
        <f t="shared" si="24"/>
        <v>1415.4</v>
      </c>
      <c r="AB169" s="50">
        <f t="shared" si="25"/>
        <v>1415.4</v>
      </c>
    </row>
    <row r="170" spans="1:28" x14ac:dyDescent="0.2">
      <c r="A170" s="43" t="s">
        <v>156</v>
      </c>
      <c r="B170" s="56" t="s">
        <v>155</v>
      </c>
      <c r="C170" s="57" t="s">
        <v>3</v>
      </c>
      <c r="D170" s="56" t="s">
        <v>2</v>
      </c>
      <c r="E170" s="58" t="s">
        <v>193</v>
      </c>
      <c r="F170" s="61">
        <v>610</v>
      </c>
      <c r="G170" s="53">
        <f>1408.9+6.5</f>
        <v>1415.4</v>
      </c>
      <c r="H170" s="53">
        <f>1408.9+6.5</f>
        <v>1415.4</v>
      </c>
      <c r="I170" s="53"/>
      <c r="J170" s="53"/>
      <c r="K170" s="53">
        <f t="shared" si="28"/>
        <v>1415.4</v>
      </c>
      <c r="L170" s="92">
        <f t="shared" si="29"/>
        <v>1415.4</v>
      </c>
      <c r="M170" s="52"/>
      <c r="N170" s="52"/>
      <c r="O170" s="50">
        <f t="shared" si="19"/>
        <v>1415.4</v>
      </c>
      <c r="P170" s="50">
        <f t="shared" si="19"/>
        <v>1415.4</v>
      </c>
      <c r="Q170" s="50"/>
      <c r="R170" s="50"/>
      <c r="S170" s="50">
        <f t="shared" si="26"/>
        <v>1415.4</v>
      </c>
      <c r="T170" s="50">
        <f t="shared" si="27"/>
        <v>1415.4</v>
      </c>
      <c r="U170" s="50"/>
      <c r="V170" s="50"/>
      <c r="W170" s="50">
        <f t="shared" si="22"/>
        <v>1415.4</v>
      </c>
      <c r="X170" s="50">
        <f t="shared" si="23"/>
        <v>1415.4</v>
      </c>
      <c r="Y170" s="50"/>
      <c r="Z170" s="50"/>
      <c r="AA170" s="50">
        <f t="shared" si="24"/>
        <v>1415.4</v>
      </c>
      <c r="AB170" s="50">
        <f t="shared" si="25"/>
        <v>1415.4</v>
      </c>
    </row>
    <row r="171" spans="1:28" x14ac:dyDescent="0.2">
      <c r="A171" s="43" t="s">
        <v>185</v>
      </c>
      <c r="B171" s="56" t="s">
        <v>155</v>
      </c>
      <c r="C171" s="57" t="s">
        <v>3</v>
      </c>
      <c r="D171" s="56" t="s">
        <v>2</v>
      </c>
      <c r="E171" s="58" t="s">
        <v>184</v>
      </c>
      <c r="F171" s="61" t="s">
        <v>7</v>
      </c>
      <c r="G171" s="53">
        <f>G172</f>
        <v>399.8</v>
      </c>
      <c r="H171" s="53">
        <f>H172</f>
        <v>399.8</v>
      </c>
      <c r="I171" s="53"/>
      <c r="J171" s="53"/>
      <c r="K171" s="53">
        <f t="shared" si="28"/>
        <v>399.8</v>
      </c>
      <c r="L171" s="92">
        <f t="shared" si="29"/>
        <v>399.8</v>
      </c>
      <c r="M171" s="52"/>
      <c r="N171" s="52"/>
      <c r="O171" s="50">
        <f t="shared" si="19"/>
        <v>399.8</v>
      </c>
      <c r="P171" s="50">
        <f t="shared" si="19"/>
        <v>399.8</v>
      </c>
      <c r="Q171" s="50"/>
      <c r="R171" s="50"/>
      <c r="S171" s="50">
        <f t="shared" si="26"/>
        <v>399.8</v>
      </c>
      <c r="T171" s="50">
        <f t="shared" si="27"/>
        <v>399.8</v>
      </c>
      <c r="U171" s="50"/>
      <c r="V171" s="50"/>
      <c r="W171" s="50">
        <f t="shared" si="22"/>
        <v>399.8</v>
      </c>
      <c r="X171" s="50">
        <f t="shared" si="23"/>
        <v>399.8</v>
      </c>
      <c r="Y171" s="50"/>
      <c r="Z171" s="50"/>
      <c r="AA171" s="50">
        <f t="shared" si="24"/>
        <v>399.8</v>
      </c>
      <c r="AB171" s="50">
        <f t="shared" si="25"/>
        <v>399.8</v>
      </c>
    </row>
    <row r="172" spans="1:28" ht="22.5" x14ac:dyDescent="0.2">
      <c r="A172" s="43" t="s">
        <v>79</v>
      </c>
      <c r="B172" s="56" t="s">
        <v>155</v>
      </c>
      <c r="C172" s="57" t="s">
        <v>3</v>
      </c>
      <c r="D172" s="56" t="s">
        <v>2</v>
      </c>
      <c r="E172" s="58" t="s">
        <v>184</v>
      </c>
      <c r="F172" s="61">
        <v>600</v>
      </c>
      <c r="G172" s="53">
        <f>G173</f>
        <v>399.8</v>
      </c>
      <c r="H172" s="53">
        <f>H173</f>
        <v>399.8</v>
      </c>
      <c r="I172" s="53"/>
      <c r="J172" s="53"/>
      <c r="K172" s="53">
        <f t="shared" si="28"/>
        <v>399.8</v>
      </c>
      <c r="L172" s="92">
        <f t="shared" si="29"/>
        <v>399.8</v>
      </c>
      <c r="M172" s="52"/>
      <c r="N172" s="52"/>
      <c r="O172" s="50">
        <f t="shared" si="19"/>
        <v>399.8</v>
      </c>
      <c r="P172" s="50">
        <f t="shared" si="19"/>
        <v>399.8</v>
      </c>
      <c r="Q172" s="50"/>
      <c r="R172" s="50"/>
      <c r="S172" s="50">
        <f t="shared" si="26"/>
        <v>399.8</v>
      </c>
      <c r="T172" s="50">
        <f t="shared" si="27"/>
        <v>399.8</v>
      </c>
      <c r="U172" s="50"/>
      <c r="V172" s="50"/>
      <c r="W172" s="50">
        <f t="shared" si="22"/>
        <v>399.8</v>
      </c>
      <c r="X172" s="50">
        <f t="shared" si="23"/>
        <v>399.8</v>
      </c>
      <c r="Y172" s="50"/>
      <c r="Z172" s="50"/>
      <c r="AA172" s="50">
        <f t="shared" si="24"/>
        <v>399.8</v>
      </c>
      <c r="AB172" s="50">
        <f t="shared" si="25"/>
        <v>399.8</v>
      </c>
    </row>
    <row r="173" spans="1:28" x14ac:dyDescent="0.2">
      <c r="A173" s="43" t="s">
        <v>156</v>
      </c>
      <c r="B173" s="56" t="s">
        <v>155</v>
      </c>
      <c r="C173" s="57" t="s">
        <v>3</v>
      </c>
      <c r="D173" s="56" t="s">
        <v>2</v>
      </c>
      <c r="E173" s="58" t="s">
        <v>184</v>
      </c>
      <c r="F173" s="61">
        <v>610</v>
      </c>
      <c r="G173" s="53">
        <f>56+331.8+12</f>
        <v>399.8</v>
      </c>
      <c r="H173" s="53">
        <f>56+331.8+12</f>
        <v>399.8</v>
      </c>
      <c r="I173" s="53"/>
      <c r="J173" s="53"/>
      <c r="K173" s="53">
        <f t="shared" si="28"/>
        <v>399.8</v>
      </c>
      <c r="L173" s="92">
        <f t="shared" si="29"/>
        <v>399.8</v>
      </c>
      <c r="M173" s="52"/>
      <c r="N173" s="52"/>
      <c r="O173" s="50">
        <f t="shared" si="19"/>
        <v>399.8</v>
      </c>
      <c r="P173" s="50">
        <f t="shared" si="19"/>
        <v>399.8</v>
      </c>
      <c r="Q173" s="50"/>
      <c r="R173" s="50"/>
      <c r="S173" s="50">
        <f t="shared" si="26"/>
        <v>399.8</v>
      </c>
      <c r="T173" s="50">
        <f t="shared" si="27"/>
        <v>399.8</v>
      </c>
      <c r="U173" s="50"/>
      <c r="V173" s="50"/>
      <c r="W173" s="50">
        <f t="shared" si="22"/>
        <v>399.8</v>
      </c>
      <c r="X173" s="50">
        <f t="shared" si="23"/>
        <v>399.8</v>
      </c>
      <c r="Y173" s="50"/>
      <c r="Z173" s="50"/>
      <c r="AA173" s="50">
        <f t="shared" si="24"/>
        <v>399.8</v>
      </c>
      <c r="AB173" s="50">
        <f t="shared" si="25"/>
        <v>399.8</v>
      </c>
    </row>
    <row r="174" spans="1:28" x14ac:dyDescent="0.2">
      <c r="A174" s="43" t="s">
        <v>203</v>
      </c>
      <c r="B174" s="56" t="s">
        <v>155</v>
      </c>
      <c r="C174" s="57" t="s">
        <v>3</v>
      </c>
      <c r="D174" s="56" t="s">
        <v>2</v>
      </c>
      <c r="E174" s="58" t="s">
        <v>202</v>
      </c>
      <c r="F174" s="61" t="s">
        <v>7</v>
      </c>
      <c r="G174" s="53">
        <f>G175</f>
        <v>151</v>
      </c>
      <c r="H174" s="53">
        <f>H175</f>
        <v>151</v>
      </c>
      <c r="I174" s="53"/>
      <c r="J174" s="53"/>
      <c r="K174" s="53">
        <f t="shared" si="28"/>
        <v>151</v>
      </c>
      <c r="L174" s="92">
        <f t="shared" si="29"/>
        <v>151</v>
      </c>
      <c r="M174" s="52"/>
      <c r="N174" s="52"/>
      <c r="O174" s="50">
        <f t="shared" ref="O174:P237" si="30">K174+M174</f>
        <v>151</v>
      </c>
      <c r="P174" s="50">
        <f t="shared" si="30"/>
        <v>151</v>
      </c>
      <c r="Q174" s="50"/>
      <c r="R174" s="50"/>
      <c r="S174" s="50">
        <f t="shared" si="26"/>
        <v>151</v>
      </c>
      <c r="T174" s="50">
        <f t="shared" si="27"/>
        <v>151</v>
      </c>
      <c r="U174" s="50"/>
      <c r="V174" s="50"/>
      <c r="W174" s="50">
        <f t="shared" si="22"/>
        <v>151</v>
      </c>
      <c r="X174" s="50">
        <f t="shared" si="23"/>
        <v>151</v>
      </c>
      <c r="Y174" s="50"/>
      <c r="Z174" s="50"/>
      <c r="AA174" s="50">
        <f t="shared" si="24"/>
        <v>151</v>
      </c>
      <c r="AB174" s="50">
        <f t="shared" si="25"/>
        <v>151</v>
      </c>
    </row>
    <row r="175" spans="1:28" ht="22.5" x14ac:dyDescent="0.2">
      <c r="A175" s="43" t="s">
        <v>79</v>
      </c>
      <c r="B175" s="56" t="s">
        <v>155</v>
      </c>
      <c r="C175" s="57" t="s">
        <v>3</v>
      </c>
      <c r="D175" s="56" t="s">
        <v>2</v>
      </c>
      <c r="E175" s="58" t="s">
        <v>202</v>
      </c>
      <c r="F175" s="61">
        <v>600</v>
      </c>
      <c r="G175" s="53">
        <f>G176</f>
        <v>151</v>
      </c>
      <c r="H175" s="53">
        <f>H176</f>
        <v>151</v>
      </c>
      <c r="I175" s="53"/>
      <c r="J175" s="53"/>
      <c r="K175" s="53">
        <f t="shared" si="28"/>
        <v>151</v>
      </c>
      <c r="L175" s="92">
        <f t="shared" si="29"/>
        <v>151</v>
      </c>
      <c r="M175" s="52"/>
      <c r="N175" s="52"/>
      <c r="O175" s="50">
        <f t="shared" si="30"/>
        <v>151</v>
      </c>
      <c r="P175" s="50">
        <f t="shared" si="30"/>
        <v>151</v>
      </c>
      <c r="Q175" s="50"/>
      <c r="R175" s="50"/>
      <c r="S175" s="50">
        <f t="shared" si="26"/>
        <v>151</v>
      </c>
      <c r="T175" s="50">
        <f t="shared" si="27"/>
        <v>151</v>
      </c>
      <c r="U175" s="50"/>
      <c r="V175" s="50"/>
      <c r="W175" s="50">
        <f t="shared" si="22"/>
        <v>151</v>
      </c>
      <c r="X175" s="50">
        <f t="shared" si="23"/>
        <v>151</v>
      </c>
      <c r="Y175" s="50"/>
      <c r="Z175" s="50"/>
      <c r="AA175" s="50">
        <f t="shared" si="24"/>
        <v>151</v>
      </c>
      <c r="AB175" s="50">
        <f t="shared" si="25"/>
        <v>151</v>
      </c>
    </row>
    <row r="176" spans="1:28" x14ac:dyDescent="0.2">
      <c r="A176" s="43" t="s">
        <v>156</v>
      </c>
      <c r="B176" s="56" t="s">
        <v>155</v>
      </c>
      <c r="C176" s="57" t="s">
        <v>3</v>
      </c>
      <c r="D176" s="56" t="s">
        <v>2</v>
      </c>
      <c r="E176" s="58" t="s">
        <v>202</v>
      </c>
      <c r="F176" s="61">
        <v>610</v>
      </c>
      <c r="G176" s="53">
        <v>151</v>
      </c>
      <c r="H176" s="53">
        <v>151</v>
      </c>
      <c r="I176" s="53"/>
      <c r="J176" s="53"/>
      <c r="K176" s="53">
        <f t="shared" si="28"/>
        <v>151</v>
      </c>
      <c r="L176" s="92">
        <f t="shared" si="29"/>
        <v>151</v>
      </c>
      <c r="M176" s="52"/>
      <c r="N176" s="52"/>
      <c r="O176" s="50">
        <f t="shared" si="30"/>
        <v>151</v>
      </c>
      <c r="P176" s="50">
        <f t="shared" si="30"/>
        <v>151</v>
      </c>
      <c r="Q176" s="50"/>
      <c r="R176" s="50"/>
      <c r="S176" s="50">
        <f t="shared" si="26"/>
        <v>151</v>
      </c>
      <c r="T176" s="50">
        <f t="shared" si="27"/>
        <v>151</v>
      </c>
      <c r="U176" s="50"/>
      <c r="V176" s="50"/>
      <c r="W176" s="50">
        <f t="shared" si="22"/>
        <v>151</v>
      </c>
      <c r="X176" s="50">
        <f t="shared" si="23"/>
        <v>151</v>
      </c>
      <c r="Y176" s="50"/>
      <c r="Z176" s="50"/>
      <c r="AA176" s="50">
        <f t="shared" si="24"/>
        <v>151</v>
      </c>
      <c r="AB176" s="50">
        <f t="shared" si="25"/>
        <v>151</v>
      </c>
    </row>
    <row r="177" spans="1:28" ht="56.25" x14ac:dyDescent="0.2">
      <c r="A177" s="43" t="s">
        <v>172</v>
      </c>
      <c r="B177" s="56" t="s">
        <v>155</v>
      </c>
      <c r="C177" s="57" t="s">
        <v>3</v>
      </c>
      <c r="D177" s="56" t="s">
        <v>2</v>
      </c>
      <c r="E177" s="58" t="s">
        <v>171</v>
      </c>
      <c r="F177" s="61" t="s">
        <v>7</v>
      </c>
      <c r="G177" s="53">
        <f>G178</f>
        <v>350</v>
      </c>
      <c r="H177" s="53">
        <f>H178</f>
        <v>350</v>
      </c>
      <c r="I177" s="53"/>
      <c r="J177" s="53"/>
      <c r="K177" s="53">
        <f t="shared" si="28"/>
        <v>350</v>
      </c>
      <c r="L177" s="92">
        <f t="shared" si="29"/>
        <v>350</v>
      </c>
      <c r="M177" s="52"/>
      <c r="N177" s="52"/>
      <c r="O177" s="50">
        <f t="shared" si="30"/>
        <v>350</v>
      </c>
      <c r="P177" s="50">
        <f t="shared" si="30"/>
        <v>350</v>
      </c>
      <c r="Q177" s="50"/>
      <c r="R177" s="50"/>
      <c r="S177" s="50">
        <f t="shared" si="26"/>
        <v>350</v>
      </c>
      <c r="T177" s="50">
        <f t="shared" si="27"/>
        <v>350</v>
      </c>
      <c r="U177" s="50"/>
      <c r="V177" s="50"/>
      <c r="W177" s="50">
        <f t="shared" si="22"/>
        <v>350</v>
      </c>
      <c r="X177" s="50">
        <f t="shared" si="23"/>
        <v>350</v>
      </c>
      <c r="Y177" s="50"/>
      <c r="Z177" s="50"/>
      <c r="AA177" s="50">
        <f t="shared" si="24"/>
        <v>350</v>
      </c>
      <c r="AB177" s="50">
        <f t="shared" si="25"/>
        <v>350</v>
      </c>
    </row>
    <row r="178" spans="1:28" ht="22.5" x14ac:dyDescent="0.2">
      <c r="A178" s="43" t="s">
        <v>79</v>
      </c>
      <c r="B178" s="56" t="s">
        <v>155</v>
      </c>
      <c r="C178" s="57" t="s">
        <v>3</v>
      </c>
      <c r="D178" s="56" t="s">
        <v>2</v>
      </c>
      <c r="E178" s="58" t="s">
        <v>171</v>
      </c>
      <c r="F178" s="61">
        <v>600</v>
      </c>
      <c r="G178" s="53">
        <f>G179</f>
        <v>350</v>
      </c>
      <c r="H178" s="53">
        <f>H179</f>
        <v>350</v>
      </c>
      <c r="I178" s="53"/>
      <c r="J178" s="53"/>
      <c r="K178" s="53">
        <f t="shared" si="28"/>
        <v>350</v>
      </c>
      <c r="L178" s="92">
        <f t="shared" si="29"/>
        <v>350</v>
      </c>
      <c r="M178" s="52"/>
      <c r="N178" s="52"/>
      <c r="O178" s="50">
        <f t="shared" si="30"/>
        <v>350</v>
      </c>
      <c r="P178" s="50">
        <f t="shared" si="30"/>
        <v>350</v>
      </c>
      <c r="Q178" s="50"/>
      <c r="R178" s="50"/>
      <c r="S178" s="50">
        <f t="shared" si="26"/>
        <v>350</v>
      </c>
      <c r="T178" s="50">
        <f t="shared" si="27"/>
        <v>350</v>
      </c>
      <c r="U178" s="50"/>
      <c r="V178" s="50"/>
      <c r="W178" s="50">
        <f t="shared" si="22"/>
        <v>350</v>
      </c>
      <c r="X178" s="50">
        <f t="shared" si="23"/>
        <v>350</v>
      </c>
      <c r="Y178" s="50"/>
      <c r="Z178" s="50"/>
      <c r="AA178" s="50">
        <f t="shared" si="24"/>
        <v>350</v>
      </c>
      <c r="AB178" s="50">
        <f t="shared" si="25"/>
        <v>350</v>
      </c>
    </row>
    <row r="179" spans="1:28" ht="22.5" x14ac:dyDescent="0.2">
      <c r="A179" s="43" t="s">
        <v>78</v>
      </c>
      <c r="B179" s="56" t="s">
        <v>155</v>
      </c>
      <c r="C179" s="57" t="s">
        <v>3</v>
      </c>
      <c r="D179" s="56" t="s">
        <v>2</v>
      </c>
      <c r="E179" s="58" t="s">
        <v>171</v>
      </c>
      <c r="F179" s="61">
        <v>630</v>
      </c>
      <c r="G179" s="53">
        <v>350</v>
      </c>
      <c r="H179" s="53">
        <v>350</v>
      </c>
      <c r="I179" s="53"/>
      <c r="J179" s="53"/>
      <c r="K179" s="53">
        <f t="shared" si="28"/>
        <v>350</v>
      </c>
      <c r="L179" s="92">
        <f t="shared" si="29"/>
        <v>350</v>
      </c>
      <c r="M179" s="52"/>
      <c r="N179" s="52"/>
      <c r="O179" s="50">
        <f t="shared" si="30"/>
        <v>350</v>
      </c>
      <c r="P179" s="50">
        <f t="shared" si="30"/>
        <v>350</v>
      </c>
      <c r="Q179" s="50"/>
      <c r="R179" s="50"/>
      <c r="S179" s="50">
        <f t="shared" si="26"/>
        <v>350</v>
      </c>
      <c r="T179" s="50">
        <f t="shared" si="27"/>
        <v>350</v>
      </c>
      <c r="U179" s="50"/>
      <c r="V179" s="50"/>
      <c r="W179" s="50">
        <f t="shared" si="22"/>
        <v>350</v>
      </c>
      <c r="X179" s="50">
        <f t="shared" si="23"/>
        <v>350</v>
      </c>
      <c r="Y179" s="50"/>
      <c r="Z179" s="50"/>
      <c r="AA179" s="50">
        <f t="shared" si="24"/>
        <v>350</v>
      </c>
      <c r="AB179" s="50">
        <f t="shared" si="25"/>
        <v>350</v>
      </c>
    </row>
    <row r="180" spans="1:28" ht="33.75" x14ac:dyDescent="0.2">
      <c r="A180" s="43" t="s">
        <v>170</v>
      </c>
      <c r="B180" s="56" t="s">
        <v>155</v>
      </c>
      <c r="C180" s="57" t="s">
        <v>3</v>
      </c>
      <c r="D180" s="56" t="s">
        <v>2</v>
      </c>
      <c r="E180" s="58" t="s">
        <v>169</v>
      </c>
      <c r="F180" s="61" t="s">
        <v>7</v>
      </c>
      <c r="G180" s="53">
        <f>G181</f>
        <v>279</v>
      </c>
      <c r="H180" s="53">
        <f>H181</f>
        <v>279</v>
      </c>
      <c r="I180" s="53"/>
      <c r="J180" s="53"/>
      <c r="K180" s="53">
        <f t="shared" si="28"/>
        <v>279</v>
      </c>
      <c r="L180" s="92">
        <f t="shared" si="29"/>
        <v>279</v>
      </c>
      <c r="M180" s="52"/>
      <c r="N180" s="52"/>
      <c r="O180" s="50">
        <f t="shared" si="30"/>
        <v>279</v>
      </c>
      <c r="P180" s="50">
        <f t="shared" si="30"/>
        <v>279</v>
      </c>
      <c r="Q180" s="50"/>
      <c r="R180" s="50"/>
      <c r="S180" s="50">
        <f t="shared" si="26"/>
        <v>279</v>
      </c>
      <c r="T180" s="50">
        <f t="shared" si="27"/>
        <v>279</v>
      </c>
      <c r="U180" s="50"/>
      <c r="V180" s="50"/>
      <c r="W180" s="50">
        <f t="shared" si="22"/>
        <v>279</v>
      </c>
      <c r="X180" s="50">
        <f t="shared" si="23"/>
        <v>279</v>
      </c>
      <c r="Y180" s="50"/>
      <c r="Z180" s="50"/>
      <c r="AA180" s="50">
        <f t="shared" si="24"/>
        <v>279</v>
      </c>
      <c r="AB180" s="50">
        <f t="shared" si="25"/>
        <v>279</v>
      </c>
    </row>
    <row r="181" spans="1:28" ht="22.5" x14ac:dyDescent="0.2">
      <c r="A181" s="43" t="s">
        <v>79</v>
      </c>
      <c r="B181" s="56" t="s">
        <v>155</v>
      </c>
      <c r="C181" s="57" t="s">
        <v>3</v>
      </c>
      <c r="D181" s="56" t="s">
        <v>2</v>
      </c>
      <c r="E181" s="58" t="s">
        <v>169</v>
      </c>
      <c r="F181" s="61">
        <v>600</v>
      </c>
      <c r="G181" s="53">
        <f>G182</f>
        <v>279</v>
      </c>
      <c r="H181" s="53">
        <f>H182</f>
        <v>279</v>
      </c>
      <c r="I181" s="53"/>
      <c r="J181" s="53"/>
      <c r="K181" s="53">
        <f t="shared" si="28"/>
        <v>279</v>
      </c>
      <c r="L181" s="92">
        <f t="shared" si="29"/>
        <v>279</v>
      </c>
      <c r="M181" s="52"/>
      <c r="N181" s="52"/>
      <c r="O181" s="50">
        <f t="shared" si="30"/>
        <v>279</v>
      </c>
      <c r="P181" s="50">
        <f t="shared" si="30"/>
        <v>279</v>
      </c>
      <c r="Q181" s="50"/>
      <c r="R181" s="50"/>
      <c r="S181" s="50">
        <f t="shared" si="26"/>
        <v>279</v>
      </c>
      <c r="T181" s="50">
        <f t="shared" si="27"/>
        <v>279</v>
      </c>
      <c r="U181" s="50"/>
      <c r="V181" s="50"/>
      <c r="W181" s="50">
        <f t="shared" si="22"/>
        <v>279</v>
      </c>
      <c r="X181" s="50">
        <f t="shared" si="23"/>
        <v>279</v>
      </c>
      <c r="Y181" s="50"/>
      <c r="Z181" s="50"/>
      <c r="AA181" s="50">
        <f t="shared" si="24"/>
        <v>279</v>
      </c>
      <c r="AB181" s="50">
        <f t="shared" si="25"/>
        <v>279</v>
      </c>
    </row>
    <row r="182" spans="1:28" x14ac:dyDescent="0.2">
      <c r="A182" s="43" t="s">
        <v>156</v>
      </c>
      <c r="B182" s="56" t="s">
        <v>155</v>
      </c>
      <c r="C182" s="57" t="s">
        <v>3</v>
      </c>
      <c r="D182" s="56" t="s">
        <v>2</v>
      </c>
      <c r="E182" s="58" t="s">
        <v>169</v>
      </c>
      <c r="F182" s="61">
        <v>610</v>
      </c>
      <c r="G182" s="53">
        <v>279</v>
      </c>
      <c r="H182" s="53">
        <v>279</v>
      </c>
      <c r="I182" s="53"/>
      <c r="J182" s="53"/>
      <c r="K182" s="53">
        <f t="shared" si="28"/>
        <v>279</v>
      </c>
      <c r="L182" s="92">
        <f t="shared" si="29"/>
        <v>279</v>
      </c>
      <c r="M182" s="52"/>
      <c r="N182" s="52"/>
      <c r="O182" s="50">
        <f t="shared" si="30"/>
        <v>279</v>
      </c>
      <c r="P182" s="50">
        <f t="shared" si="30"/>
        <v>279</v>
      </c>
      <c r="Q182" s="50"/>
      <c r="R182" s="50"/>
      <c r="S182" s="50">
        <f t="shared" si="26"/>
        <v>279</v>
      </c>
      <c r="T182" s="50">
        <f t="shared" si="27"/>
        <v>279</v>
      </c>
      <c r="U182" s="50"/>
      <c r="V182" s="50"/>
      <c r="W182" s="50">
        <f t="shared" si="22"/>
        <v>279</v>
      </c>
      <c r="X182" s="50">
        <f t="shared" si="23"/>
        <v>279</v>
      </c>
      <c r="Y182" s="50"/>
      <c r="Z182" s="50"/>
      <c r="AA182" s="50">
        <f t="shared" si="24"/>
        <v>279</v>
      </c>
      <c r="AB182" s="50">
        <f t="shared" si="25"/>
        <v>279</v>
      </c>
    </row>
    <row r="183" spans="1:28" ht="33.75" x14ac:dyDescent="0.2">
      <c r="A183" s="43" t="s">
        <v>168</v>
      </c>
      <c r="B183" s="56" t="s">
        <v>155</v>
      </c>
      <c r="C183" s="57" t="s">
        <v>3</v>
      </c>
      <c r="D183" s="56" t="s">
        <v>2</v>
      </c>
      <c r="E183" s="58" t="s">
        <v>167</v>
      </c>
      <c r="F183" s="61" t="s">
        <v>7</v>
      </c>
      <c r="G183" s="53">
        <f>G184</f>
        <v>216</v>
      </c>
      <c r="H183" s="53">
        <f>H184</f>
        <v>216</v>
      </c>
      <c r="I183" s="53"/>
      <c r="J183" s="53"/>
      <c r="K183" s="53">
        <f t="shared" si="28"/>
        <v>216</v>
      </c>
      <c r="L183" s="92">
        <f t="shared" si="29"/>
        <v>216</v>
      </c>
      <c r="M183" s="52"/>
      <c r="N183" s="52"/>
      <c r="O183" s="50">
        <f t="shared" si="30"/>
        <v>216</v>
      </c>
      <c r="P183" s="50">
        <f t="shared" si="30"/>
        <v>216</v>
      </c>
      <c r="Q183" s="50"/>
      <c r="R183" s="50"/>
      <c r="S183" s="50">
        <f t="shared" si="26"/>
        <v>216</v>
      </c>
      <c r="T183" s="50">
        <f t="shared" si="27"/>
        <v>216</v>
      </c>
      <c r="U183" s="50"/>
      <c r="V183" s="50"/>
      <c r="W183" s="50">
        <f t="shared" si="22"/>
        <v>216</v>
      </c>
      <c r="X183" s="50">
        <f t="shared" si="23"/>
        <v>216</v>
      </c>
      <c r="Y183" s="50"/>
      <c r="Z183" s="50"/>
      <c r="AA183" s="50">
        <f t="shared" si="24"/>
        <v>216</v>
      </c>
      <c r="AB183" s="50">
        <f t="shared" si="25"/>
        <v>216</v>
      </c>
    </row>
    <row r="184" spans="1:28" x14ac:dyDescent="0.2">
      <c r="A184" s="43" t="s">
        <v>38</v>
      </c>
      <c r="B184" s="56" t="s">
        <v>155</v>
      </c>
      <c r="C184" s="57" t="s">
        <v>3</v>
      </c>
      <c r="D184" s="56" t="s">
        <v>2</v>
      </c>
      <c r="E184" s="58" t="s">
        <v>167</v>
      </c>
      <c r="F184" s="61">
        <v>300</v>
      </c>
      <c r="G184" s="53">
        <f>G185</f>
        <v>216</v>
      </c>
      <c r="H184" s="53">
        <f>H185</f>
        <v>216</v>
      </c>
      <c r="I184" s="53"/>
      <c r="J184" s="53"/>
      <c r="K184" s="53">
        <f t="shared" si="28"/>
        <v>216</v>
      </c>
      <c r="L184" s="92">
        <f t="shared" si="29"/>
        <v>216</v>
      </c>
      <c r="M184" s="52"/>
      <c r="N184" s="52"/>
      <c r="O184" s="50">
        <f t="shared" si="30"/>
        <v>216</v>
      </c>
      <c r="P184" s="50">
        <f t="shared" si="30"/>
        <v>216</v>
      </c>
      <c r="Q184" s="50"/>
      <c r="R184" s="50"/>
      <c r="S184" s="50">
        <f t="shared" si="26"/>
        <v>216</v>
      </c>
      <c r="T184" s="50">
        <f t="shared" si="27"/>
        <v>216</v>
      </c>
      <c r="U184" s="50"/>
      <c r="V184" s="50"/>
      <c r="W184" s="50">
        <f t="shared" si="22"/>
        <v>216</v>
      </c>
      <c r="X184" s="50">
        <f t="shared" si="23"/>
        <v>216</v>
      </c>
      <c r="Y184" s="50"/>
      <c r="Z184" s="50"/>
      <c r="AA184" s="50">
        <f t="shared" si="24"/>
        <v>216</v>
      </c>
      <c r="AB184" s="50">
        <f t="shared" si="25"/>
        <v>216</v>
      </c>
    </row>
    <row r="185" spans="1:28" ht="33.75" x14ac:dyDescent="0.2">
      <c r="A185" s="43" t="s">
        <v>168</v>
      </c>
      <c r="B185" s="56" t="s">
        <v>155</v>
      </c>
      <c r="C185" s="57" t="s">
        <v>3</v>
      </c>
      <c r="D185" s="56" t="s">
        <v>2</v>
      </c>
      <c r="E185" s="58" t="s">
        <v>167</v>
      </c>
      <c r="F185" s="61">
        <v>340</v>
      </c>
      <c r="G185" s="53">
        <v>216</v>
      </c>
      <c r="H185" s="53">
        <v>216</v>
      </c>
      <c r="I185" s="53"/>
      <c r="J185" s="53"/>
      <c r="K185" s="53">
        <f t="shared" si="28"/>
        <v>216</v>
      </c>
      <c r="L185" s="92">
        <f t="shared" si="29"/>
        <v>216</v>
      </c>
      <c r="M185" s="52"/>
      <c r="N185" s="52"/>
      <c r="O185" s="50">
        <f t="shared" si="30"/>
        <v>216</v>
      </c>
      <c r="P185" s="50">
        <f t="shared" si="30"/>
        <v>216</v>
      </c>
      <c r="Q185" s="50"/>
      <c r="R185" s="50"/>
      <c r="S185" s="50">
        <f t="shared" si="26"/>
        <v>216</v>
      </c>
      <c r="T185" s="50">
        <f t="shared" si="27"/>
        <v>216</v>
      </c>
      <c r="U185" s="50"/>
      <c r="V185" s="50"/>
      <c r="W185" s="50">
        <f t="shared" si="22"/>
        <v>216</v>
      </c>
      <c r="X185" s="50">
        <f t="shared" si="23"/>
        <v>216</v>
      </c>
      <c r="Y185" s="50"/>
      <c r="Z185" s="50"/>
      <c r="AA185" s="50">
        <f t="shared" si="24"/>
        <v>216</v>
      </c>
      <c r="AB185" s="50">
        <f t="shared" si="25"/>
        <v>216</v>
      </c>
    </row>
    <row r="186" spans="1:28" ht="56.25" x14ac:dyDescent="0.2">
      <c r="A186" s="43" t="s">
        <v>192</v>
      </c>
      <c r="B186" s="56" t="s">
        <v>155</v>
      </c>
      <c r="C186" s="57" t="s">
        <v>3</v>
      </c>
      <c r="D186" s="56" t="s">
        <v>2</v>
      </c>
      <c r="E186" s="58" t="s">
        <v>191</v>
      </c>
      <c r="F186" s="61" t="s">
        <v>7</v>
      </c>
      <c r="G186" s="53">
        <f>G187</f>
        <v>123731.9</v>
      </c>
      <c r="H186" s="53">
        <f>H187</f>
        <v>123731.9</v>
      </c>
      <c r="I186" s="53"/>
      <c r="J186" s="53"/>
      <c r="K186" s="53">
        <f t="shared" si="28"/>
        <v>123731.9</v>
      </c>
      <c r="L186" s="92">
        <f t="shared" si="29"/>
        <v>123731.9</v>
      </c>
      <c r="M186" s="52"/>
      <c r="N186" s="52"/>
      <c r="O186" s="50">
        <f t="shared" si="30"/>
        <v>123731.9</v>
      </c>
      <c r="P186" s="50">
        <f t="shared" si="30"/>
        <v>123731.9</v>
      </c>
      <c r="Q186" s="50"/>
      <c r="R186" s="50"/>
      <c r="S186" s="50">
        <f t="shared" si="26"/>
        <v>123731.9</v>
      </c>
      <c r="T186" s="50">
        <f t="shared" si="27"/>
        <v>123731.9</v>
      </c>
      <c r="U186" s="50"/>
      <c r="V186" s="50"/>
      <c r="W186" s="50">
        <f t="shared" si="22"/>
        <v>123731.9</v>
      </c>
      <c r="X186" s="50">
        <f t="shared" si="23"/>
        <v>123731.9</v>
      </c>
      <c r="Y186" s="50"/>
      <c r="Z186" s="50"/>
      <c r="AA186" s="50">
        <f t="shared" si="24"/>
        <v>123731.9</v>
      </c>
      <c r="AB186" s="50">
        <f t="shared" si="25"/>
        <v>123731.9</v>
      </c>
    </row>
    <row r="187" spans="1:28" ht="22.5" x14ac:dyDescent="0.2">
      <c r="A187" s="43" t="s">
        <v>79</v>
      </c>
      <c r="B187" s="56" t="s">
        <v>155</v>
      </c>
      <c r="C187" s="57" t="s">
        <v>3</v>
      </c>
      <c r="D187" s="56" t="s">
        <v>2</v>
      </c>
      <c r="E187" s="58" t="s">
        <v>191</v>
      </c>
      <c r="F187" s="61">
        <v>600</v>
      </c>
      <c r="G187" s="53">
        <f>G188</f>
        <v>123731.9</v>
      </c>
      <c r="H187" s="53">
        <f>H188</f>
        <v>123731.9</v>
      </c>
      <c r="I187" s="53"/>
      <c r="J187" s="53"/>
      <c r="K187" s="53">
        <f t="shared" si="28"/>
        <v>123731.9</v>
      </c>
      <c r="L187" s="92">
        <f t="shared" si="29"/>
        <v>123731.9</v>
      </c>
      <c r="M187" s="52"/>
      <c r="N187" s="52"/>
      <c r="O187" s="50">
        <f t="shared" si="30"/>
        <v>123731.9</v>
      </c>
      <c r="P187" s="50">
        <f t="shared" si="30"/>
        <v>123731.9</v>
      </c>
      <c r="Q187" s="50"/>
      <c r="R187" s="50"/>
      <c r="S187" s="50">
        <f t="shared" si="26"/>
        <v>123731.9</v>
      </c>
      <c r="T187" s="50">
        <f t="shared" si="27"/>
        <v>123731.9</v>
      </c>
      <c r="U187" s="50"/>
      <c r="V187" s="50"/>
      <c r="W187" s="50">
        <f t="shared" si="22"/>
        <v>123731.9</v>
      </c>
      <c r="X187" s="50">
        <f t="shared" si="23"/>
        <v>123731.9</v>
      </c>
      <c r="Y187" s="50"/>
      <c r="Z187" s="50"/>
      <c r="AA187" s="50">
        <f t="shared" si="24"/>
        <v>123731.9</v>
      </c>
      <c r="AB187" s="50">
        <f t="shared" si="25"/>
        <v>123731.9</v>
      </c>
    </row>
    <row r="188" spans="1:28" x14ac:dyDescent="0.2">
      <c r="A188" s="43" t="s">
        <v>156</v>
      </c>
      <c r="B188" s="56" t="s">
        <v>155</v>
      </c>
      <c r="C188" s="57" t="s">
        <v>3</v>
      </c>
      <c r="D188" s="56" t="s">
        <v>2</v>
      </c>
      <c r="E188" s="58" t="s">
        <v>191</v>
      </c>
      <c r="F188" s="61">
        <v>610</v>
      </c>
      <c r="G188" s="53">
        <v>123731.9</v>
      </c>
      <c r="H188" s="53">
        <v>123731.9</v>
      </c>
      <c r="I188" s="53"/>
      <c r="J188" s="53"/>
      <c r="K188" s="53">
        <f t="shared" si="28"/>
        <v>123731.9</v>
      </c>
      <c r="L188" s="92">
        <f t="shared" si="29"/>
        <v>123731.9</v>
      </c>
      <c r="M188" s="52"/>
      <c r="N188" s="52"/>
      <c r="O188" s="50">
        <f t="shared" si="30"/>
        <v>123731.9</v>
      </c>
      <c r="P188" s="50">
        <f t="shared" si="30"/>
        <v>123731.9</v>
      </c>
      <c r="Q188" s="50"/>
      <c r="R188" s="50"/>
      <c r="S188" s="50">
        <f t="shared" si="26"/>
        <v>123731.9</v>
      </c>
      <c r="T188" s="50">
        <f t="shared" si="27"/>
        <v>123731.9</v>
      </c>
      <c r="U188" s="50"/>
      <c r="V188" s="50"/>
      <c r="W188" s="50">
        <f t="shared" si="22"/>
        <v>123731.9</v>
      </c>
      <c r="X188" s="50">
        <f t="shared" si="23"/>
        <v>123731.9</v>
      </c>
      <c r="Y188" s="50"/>
      <c r="Z188" s="50"/>
      <c r="AA188" s="50">
        <f t="shared" si="24"/>
        <v>123731.9</v>
      </c>
      <c r="AB188" s="50">
        <f t="shared" si="25"/>
        <v>123731.9</v>
      </c>
    </row>
    <row r="189" spans="1:28" ht="56.25" x14ac:dyDescent="0.2">
      <c r="A189" s="43" t="s">
        <v>183</v>
      </c>
      <c r="B189" s="56" t="s">
        <v>155</v>
      </c>
      <c r="C189" s="57" t="s">
        <v>3</v>
      </c>
      <c r="D189" s="56" t="s">
        <v>2</v>
      </c>
      <c r="E189" s="58" t="s">
        <v>182</v>
      </c>
      <c r="F189" s="61" t="s">
        <v>7</v>
      </c>
      <c r="G189" s="53">
        <f>G190</f>
        <v>30327</v>
      </c>
      <c r="H189" s="53">
        <f>H190</f>
        <v>30327</v>
      </c>
      <c r="I189" s="53"/>
      <c r="J189" s="53"/>
      <c r="K189" s="53">
        <f t="shared" si="28"/>
        <v>30327</v>
      </c>
      <c r="L189" s="92">
        <f t="shared" si="29"/>
        <v>30327</v>
      </c>
      <c r="M189" s="52"/>
      <c r="N189" s="52"/>
      <c r="O189" s="50">
        <f t="shared" si="30"/>
        <v>30327</v>
      </c>
      <c r="P189" s="50">
        <f t="shared" si="30"/>
        <v>30327</v>
      </c>
      <c r="Q189" s="50"/>
      <c r="R189" s="50"/>
      <c r="S189" s="50">
        <f t="shared" si="26"/>
        <v>30327</v>
      </c>
      <c r="T189" s="50">
        <f t="shared" si="27"/>
        <v>30327</v>
      </c>
      <c r="U189" s="50"/>
      <c r="V189" s="50"/>
      <c r="W189" s="50">
        <f t="shared" si="22"/>
        <v>30327</v>
      </c>
      <c r="X189" s="50">
        <f t="shared" si="23"/>
        <v>30327</v>
      </c>
      <c r="Y189" s="50"/>
      <c r="Z189" s="50"/>
      <c r="AA189" s="50">
        <f t="shared" si="24"/>
        <v>30327</v>
      </c>
      <c r="AB189" s="50">
        <f t="shared" si="25"/>
        <v>30327</v>
      </c>
    </row>
    <row r="190" spans="1:28" ht="22.5" x14ac:dyDescent="0.2">
      <c r="A190" s="43" t="s">
        <v>79</v>
      </c>
      <c r="B190" s="56" t="s">
        <v>155</v>
      </c>
      <c r="C190" s="57" t="s">
        <v>3</v>
      </c>
      <c r="D190" s="56" t="s">
        <v>2</v>
      </c>
      <c r="E190" s="58" t="s">
        <v>182</v>
      </c>
      <c r="F190" s="61">
        <v>600</v>
      </c>
      <c r="G190" s="53">
        <f>G191</f>
        <v>30327</v>
      </c>
      <c r="H190" s="53">
        <f>H191</f>
        <v>30327</v>
      </c>
      <c r="I190" s="53"/>
      <c r="J190" s="53"/>
      <c r="K190" s="53">
        <f t="shared" si="28"/>
        <v>30327</v>
      </c>
      <c r="L190" s="92">
        <f t="shared" si="29"/>
        <v>30327</v>
      </c>
      <c r="M190" s="52"/>
      <c r="N190" s="52"/>
      <c r="O190" s="50">
        <f t="shared" si="30"/>
        <v>30327</v>
      </c>
      <c r="P190" s="50">
        <f t="shared" si="30"/>
        <v>30327</v>
      </c>
      <c r="Q190" s="50"/>
      <c r="R190" s="50"/>
      <c r="S190" s="50">
        <f t="shared" si="26"/>
        <v>30327</v>
      </c>
      <c r="T190" s="50">
        <f t="shared" si="27"/>
        <v>30327</v>
      </c>
      <c r="U190" s="50"/>
      <c r="V190" s="50"/>
      <c r="W190" s="50">
        <f t="shared" si="22"/>
        <v>30327</v>
      </c>
      <c r="X190" s="50">
        <f t="shared" si="23"/>
        <v>30327</v>
      </c>
      <c r="Y190" s="50"/>
      <c r="Z190" s="50"/>
      <c r="AA190" s="50">
        <f t="shared" si="24"/>
        <v>30327</v>
      </c>
      <c r="AB190" s="50">
        <f t="shared" si="25"/>
        <v>30327</v>
      </c>
    </row>
    <row r="191" spans="1:28" x14ac:dyDescent="0.2">
      <c r="A191" s="43" t="s">
        <v>156</v>
      </c>
      <c r="B191" s="56" t="s">
        <v>155</v>
      </c>
      <c r="C191" s="57" t="s">
        <v>3</v>
      </c>
      <c r="D191" s="56" t="s">
        <v>2</v>
      </c>
      <c r="E191" s="58" t="s">
        <v>182</v>
      </c>
      <c r="F191" s="61">
        <v>610</v>
      </c>
      <c r="G191" s="53">
        <f>9768.3+20558.7</f>
        <v>30327</v>
      </c>
      <c r="H191" s="53">
        <f>9768.3+20558.7</f>
        <v>30327</v>
      </c>
      <c r="I191" s="53"/>
      <c r="J191" s="53"/>
      <c r="K191" s="53">
        <f t="shared" si="28"/>
        <v>30327</v>
      </c>
      <c r="L191" s="92">
        <f t="shared" si="29"/>
        <v>30327</v>
      </c>
      <c r="M191" s="52"/>
      <c r="N191" s="52"/>
      <c r="O191" s="50">
        <f t="shared" si="30"/>
        <v>30327</v>
      </c>
      <c r="P191" s="50">
        <f t="shared" si="30"/>
        <v>30327</v>
      </c>
      <c r="Q191" s="50"/>
      <c r="R191" s="50"/>
      <c r="S191" s="50">
        <f t="shared" si="26"/>
        <v>30327</v>
      </c>
      <c r="T191" s="50">
        <f t="shared" si="27"/>
        <v>30327</v>
      </c>
      <c r="U191" s="50"/>
      <c r="V191" s="50"/>
      <c r="W191" s="50">
        <f t="shared" si="22"/>
        <v>30327</v>
      </c>
      <c r="X191" s="50">
        <f t="shared" si="23"/>
        <v>30327</v>
      </c>
      <c r="Y191" s="50"/>
      <c r="Z191" s="50"/>
      <c r="AA191" s="50">
        <f t="shared" si="24"/>
        <v>30327</v>
      </c>
      <c r="AB191" s="50">
        <f t="shared" si="25"/>
        <v>30327</v>
      </c>
    </row>
    <row r="192" spans="1:28" ht="45" x14ac:dyDescent="0.2">
      <c r="A192" s="43" t="s">
        <v>201</v>
      </c>
      <c r="B192" s="56" t="s">
        <v>155</v>
      </c>
      <c r="C192" s="57" t="s">
        <v>3</v>
      </c>
      <c r="D192" s="56" t="s">
        <v>2</v>
      </c>
      <c r="E192" s="58" t="s">
        <v>200</v>
      </c>
      <c r="F192" s="61" t="s">
        <v>7</v>
      </c>
      <c r="G192" s="53">
        <f>G193</f>
        <v>59989</v>
      </c>
      <c r="H192" s="53">
        <f>H193</f>
        <v>59989</v>
      </c>
      <c r="I192" s="53"/>
      <c r="J192" s="53"/>
      <c r="K192" s="53">
        <f t="shared" si="28"/>
        <v>59989</v>
      </c>
      <c r="L192" s="92">
        <f t="shared" si="29"/>
        <v>59989</v>
      </c>
      <c r="M192" s="52"/>
      <c r="N192" s="52"/>
      <c r="O192" s="50">
        <f t="shared" si="30"/>
        <v>59989</v>
      </c>
      <c r="P192" s="50">
        <f t="shared" si="30"/>
        <v>59989</v>
      </c>
      <c r="Q192" s="50"/>
      <c r="R192" s="50"/>
      <c r="S192" s="50">
        <f t="shared" si="26"/>
        <v>59989</v>
      </c>
      <c r="T192" s="50">
        <f t="shared" si="27"/>
        <v>59989</v>
      </c>
      <c r="U192" s="50"/>
      <c r="V192" s="50"/>
      <c r="W192" s="50">
        <f t="shared" si="22"/>
        <v>59989</v>
      </c>
      <c r="X192" s="50">
        <f t="shared" si="23"/>
        <v>59989</v>
      </c>
      <c r="Y192" s="50"/>
      <c r="Z192" s="50"/>
      <c r="AA192" s="50">
        <f t="shared" si="24"/>
        <v>59989</v>
      </c>
      <c r="AB192" s="50">
        <f t="shared" si="25"/>
        <v>59989</v>
      </c>
    </row>
    <row r="193" spans="1:28" ht="22.5" x14ac:dyDescent="0.2">
      <c r="A193" s="43" t="s">
        <v>79</v>
      </c>
      <c r="B193" s="56" t="s">
        <v>155</v>
      </c>
      <c r="C193" s="57" t="s">
        <v>3</v>
      </c>
      <c r="D193" s="56" t="s">
        <v>2</v>
      </c>
      <c r="E193" s="58" t="s">
        <v>200</v>
      </c>
      <c r="F193" s="61">
        <v>600</v>
      </c>
      <c r="G193" s="53">
        <f>G194</f>
        <v>59989</v>
      </c>
      <c r="H193" s="53">
        <f>H194</f>
        <v>59989</v>
      </c>
      <c r="I193" s="53"/>
      <c r="J193" s="53"/>
      <c r="K193" s="53">
        <f t="shared" si="28"/>
        <v>59989</v>
      </c>
      <c r="L193" s="92">
        <f t="shared" si="29"/>
        <v>59989</v>
      </c>
      <c r="M193" s="52"/>
      <c r="N193" s="52"/>
      <c r="O193" s="50">
        <f t="shared" si="30"/>
        <v>59989</v>
      </c>
      <c r="P193" s="50">
        <f t="shared" si="30"/>
        <v>59989</v>
      </c>
      <c r="Q193" s="50"/>
      <c r="R193" s="50"/>
      <c r="S193" s="50">
        <f t="shared" si="26"/>
        <v>59989</v>
      </c>
      <c r="T193" s="50">
        <f t="shared" si="27"/>
        <v>59989</v>
      </c>
      <c r="U193" s="50"/>
      <c r="V193" s="50"/>
      <c r="W193" s="50">
        <f t="shared" si="22"/>
        <v>59989</v>
      </c>
      <c r="X193" s="50">
        <f t="shared" si="23"/>
        <v>59989</v>
      </c>
      <c r="Y193" s="50"/>
      <c r="Z193" s="50"/>
      <c r="AA193" s="50">
        <f t="shared" si="24"/>
        <v>59989</v>
      </c>
      <c r="AB193" s="50">
        <f t="shared" si="25"/>
        <v>59989</v>
      </c>
    </row>
    <row r="194" spans="1:28" x14ac:dyDescent="0.2">
      <c r="A194" s="43" t="s">
        <v>156</v>
      </c>
      <c r="B194" s="56" t="s">
        <v>155</v>
      </c>
      <c r="C194" s="57" t="s">
        <v>3</v>
      </c>
      <c r="D194" s="56" t="s">
        <v>2</v>
      </c>
      <c r="E194" s="58" t="s">
        <v>200</v>
      </c>
      <c r="F194" s="61">
        <v>610</v>
      </c>
      <c r="G194" s="53">
        <v>59989</v>
      </c>
      <c r="H194" s="53">
        <v>59989</v>
      </c>
      <c r="I194" s="53"/>
      <c r="J194" s="53"/>
      <c r="K194" s="53">
        <f t="shared" si="28"/>
        <v>59989</v>
      </c>
      <c r="L194" s="92">
        <f t="shared" si="29"/>
        <v>59989</v>
      </c>
      <c r="M194" s="52"/>
      <c r="N194" s="52"/>
      <c r="O194" s="50">
        <f t="shared" si="30"/>
        <v>59989</v>
      </c>
      <c r="P194" s="50">
        <f t="shared" si="30"/>
        <v>59989</v>
      </c>
      <c r="Q194" s="50"/>
      <c r="R194" s="50"/>
      <c r="S194" s="50">
        <f t="shared" si="26"/>
        <v>59989</v>
      </c>
      <c r="T194" s="50">
        <f t="shared" si="27"/>
        <v>59989</v>
      </c>
      <c r="U194" s="50"/>
      <c r="V194" s="50"/>
      <c r="W194" s="50">
        <f t="shared" si="22"/>
        <v>59989</v>
      </c>
      <c r="X194" s="50">
        <f t="shared" si="23"/>
        <v>59989</v>
      </c>
      <c r="Y194" s="50"/>
      <c r="Z194" s="50"/>
      <c r="AA194" s="50">
        <f t="shared" si="24"/>
        <v>59989</v>
      </c>
      <c r="AB194" s="50">
        <f t="shared" si="25"/>
        <v>59989</v>
      </c>
    </row>
    <row r="195" spans="1:28" ht="45" x14ac:dyDescent="0.2">
      <c r="A195" s="43" t="s">
        <v>157</v>
      </c>
      <c r="B195" s="56" t="s">
        <v>155</v>
      </c>
      <c r="C195" s="57" t="s">
        <v>3</v>
      </c>
      <c r="D195" s="56" t="s">
        <v>2</v>
      </c>
      <c r="E195" s="58" t="s">
        <v>154</v>
      </c>
      <c r="F195" s="61" t="s">
        <v>7</v>
      </c>
      <c r="G195" s="53">
        <f>G196</f>
        <v>582.4</v>
      </c>
      <c r="H195" s="53">
        <f>H196</f>
        <v>582.4</v>
      </c>
      <c r="I195" s="53"/>
      <c r="J195" s="53"/>
      <c r="K195" s="53">
        <f t="shared" si="28"/>
        <v>582.4</v>
      </c>
      <c r="L195" s="92">
        <f t="shared" si="29"/>
        <v>582.4</v>
      </c>
      <c r="M195" s="52"/>
      <c r="N195" s="52"/>
      <c r="O195" s="50">
        <f t="shared" si="30"/>
        <v>582.4</v>
      </c>
      <c r="P195" s="50">
        <f t="shared" si="30"/>
        <v>582.4</v>
      </c>
      <c r="Q195" s="50"/>
      <c r="R195" s="50"/>
      <c r="S195" s="50">
        <f t="shared" si="26"/>
        <v>582.4</v>
      </c>
      <c r="T195" s="50">
        <f t="shared" si="27"/>
        <v>582.4</v>
      </c>
      <c r="U195" s="50"/>
      <c r="V195" s="50"/>
      <c r="W195" s="50">
        <f t="shared" si="22"/>
        <v>582.4</v>
      </c>
      <c r="X195" s="50">
        <f t="shared" si="23"/>
        <v>582.4</v>
      </c>
      <c r="Y195" s="50"/>
      <c r="Z195" s="50"/>
      <c r="AA195" s="50">
        <f t="shared" si="24"/>
        <v>582.4</v>
      </c>
      <c r="AB195" s="50">
        <f t="shared" si="25"/>
        <v>582.4</v>
      </c>
    </row>
    <row r="196" spans="1:28" ht="22.5" x14ac:dyDescent="0.2">
      <c r="A196" s="43" t="s">
        <v>79</v>
      </c>
      <c r="B196" s="56" t="s">
        <v>155</v>
      </c>
      <c r="C196" s="57" t="s">
        <v>3</v>
      </c>
      <c r="D196" s="56" t="s">
        <v>2</v>
      </c>
      <c r="E196" s="58" t="s">
        <v>154</v>
      </c>
      <c r="F196" s="61">
        <v>600</v>
      </c>
      <c r="G196" s="53">
        <f>G197</f>
        <v>582.4</v>
      </c>
      <c r="H196" s="53">
        <f>H197</f>
        <v>582.4</v>
      </c>
      <c r="I196" s="53"/>
      <c r="J196" s="53"/>
      <c r="K196" s="53">
        <f t="shared" si="28"/>
        <v>582.4</v>
      </c>
      <c r="L196" s="92">
        <f t="shared" si="29"/>
        <v>582.4</v>
      </c>
      <c r="M196" s="52"/>
      <c r="N196" s="52"/>
      <c r="O196" s="50">
        <f t="shared" si="30"/>
        <v>582.4</v>
      </c>
      <c r="P196" s="50">
        <f t="shared" si="30"/>
        <v>582.4</v>
      </c>
      <c r="Q196" s="50"/>
      <c r="R196" s="50"/>
      <c r="S196" s="50">
        <f t="shared" si="26"/>
        <v>582.4</v>
      </c>
      <c r="T196" s="50">
        <f t="shared" si="27"/>
        <v>582.4</v>
      </c>
      <c r="U196" s="50"/>
      <c r="V196" s="50"/>
      <c r="W196" s="50">
        <f t="shared" si="22"/>
        <v>582.4</v>
      </c>
      <c r="X196" s="50">
        <f t="shared" si="23"/>
        <v>582.4</v>
      </c>
      <c r="Y196" s="50"/>
      <c r="Z196" s="50"/>
      <c r="AA196" s="50">
        <f t="shared" si="24"/>
        <v>582.4</v>
      </c>
      <c r="AB196" s="50">
        <f t="shared" si="25"/>
        <v>582.4</v>
      </c>
    </row>
    <row r="197" spans="1:28" x14ac:dyDescent="0.2">
      <c r="A197" s="43" t="s">
        <v>156</v>
      </c>
      <c r="B197" s="56" t="s">
        <v>155</v>
      </c>
      <c r="C197" s="57" t="s">
        <v>3</v>
      </c>
      <c r="D197" s="56" t="s">
        <v>2</v>
      </c>
      <c r="E197" s="58" t="s">
        <v>154</v>
      </c>
      <c r="F197" s="61">
        <v>610</v>
      </c>
      <c r="G197" s="53">
        <v>582.4</v>
      </c>
      <c r="H197" s="53">
        <v>582.4</v>
      </c>
      <c r="I197" s="53"/>
      <c r="J197" s="53"/>
      <c r="K197" s="53">
        <f t="shared" si="28"/>
        <v>582.4</v>
      </c>
      <c r="L197" s="92">
        <f t="shared" si="29"/>
        <v>582.4</v>
      </c>
      <c r="M197" s="52"/>
      <c r="N197" s="52"/>
      <c r="O197" s="50">
        <f t="shared" si="30"/>
        <v>582.4</v>
      </c>
      <c r="P197" s="50">
        <f t="shared" si="30"/>
        <v>582.4</v>
      </c>
      <c r="Q197" s="50"/>
      <c r="R197" s="50"/>
      <c r="S197" s="50">
        <f t="shared" si="26"/>
        <v>582.4</v>
      </c>
      <c r="T197" s="50">
        <f t="shared" si="27"/>
        <v>582.4</v>
      </c>
      <c r="U197" s="50"/>
      <c r="V197" s="50"/>
      <c r="W197" s="50">
        <f t="shared" si="22"/>
        <v>582.4</v>
      </c>
      <c r="X197" s="50">
        <f t="shared" si="23"/>
        <v>582.4</v>
      </c>
      <c r="Y197" s="50"/>
      <c r="Z197" s="50"/>
      <c r="AA197" s="50">
        <f t="shared" si="24"/>
        <v>582.4</v>
      </c>
      <c r="AB197" s="50">
        <f t="shared" si="25"/>
        <v>582.4</v>
      </c>
    </row>
    <row r="198" spans="1:28" ht="22.5" x14ac:dyDescent="0.2">
      <c r="A198" s="43" t="s">
        <v>179</v>
      </c>
      <c r="B198" s="56" t="s">
        <v>155</v>
      </c>
      <c r="C198" s="57" t="s">
        <v>3</v>
      </c>
      <c r="D198" s="56" t="s">
        <v>2</v>
      </c>
      <c r="E198" s="58" t="s">
        <v>178</v>
      </c>
      <c r="F198" s="61" t="s">
        <v>7</v>
      </c>
      <c r="G198" s="53">
        <f>G199</f>
        <v>120</v>
      </c>
      <c r="H198" s="53">
        <f>H199</f>
        <v>120</v>
      </c>
      <c r="I198" s="53"/>
      <c r="J198" s="53"/>
      <c r="K198" s="53">
        <f t="shared" si="28"/>
        <v>120</v>
      </c>
      <c r="L198" s="92">
        <f t="shared" si="29"/>
        <v>120</v>
      </c>
      <c r="M198" s="52"/>
      <c r="N198" s="52"/>
      <c r="O198" s="50">
        <f t="shared" si="30"/>
        <v>120</v>
      </c>
      <c r="P198" s="50">
        <f t="shared" si="30"/>
        <v>120</v>
      </c>
      <c r="Q198" s="50"/>
      <c r="R198" s="50"/>
      <c r="S198" s="50">
        <f t="shared" si="26"/>
        <v>120</v>
      </c>
      <c r="T198" s="50">
        <f t="shared" si="27"/>
        <v>120</v>
      </c>
      <c r="U198" s="50"/>
      <c r="V198" s="50"/>
      <c r="W198" s="50">
        <f t="shared" si="22"/>
        <v>120</v>
      </c>
      <c r="X198" s="50">
        <f t="shared" si="23"/>
        <v>120</v>
      </c>
      <c r="Y198" s="50"/>
      <c r="Z198" s="50"/>
      <c r="AA198" s="50">
        <f t="shared" si="24"/>
        <v>120</v>
      </c>
      <c r="AB198" s="50">
        <f t="shared" si="25"/>
        <v>120</v>
      </c>
    </row>
    <row r="199" spans="1:28" ht="22.5" x14ac:dyDescent="0.2">
      <c r="A199" s="43" t="s">
        <v>79</v>
      </c>
      <c r="B199" s="56" t="s">
        <v>155</v>
      </c>
      <c r="C199" s="57" t="s">
        <v>3</v>
      </c>
      <c r="D199" s="56" t="s">
        <v>2</v>
      </c>
      <c r="E199" s="58" t="s">
        <v>178</v>
      </c>
      <c r="F199" s="61">
        <v>600</v>
      </c>
      <c r="G199" s="53">
        <f>G200</f>
        <v>120</v>
      </c>
      <c r="H199" s="53">
        <f>H200</f>
        <v>120</v>
      </c>
      <c r="I199" s="53"/>
      <c r="J199" s="53"/>
      <c r="K199" s="53">
        <f t="shared" si="28"/>
        <v>120</v>
      </c>
      <c r="L199" s="92">
        <f t="shared" si="29"/>
        <v>120</v>
      </c>
      <c r="M199" s="52"/>
      <c r="N199" s="52"/>
      <c r="O199" s="50">
        <f t="shared" si="30"/>
        <v>120</v>
      </c>
      <c r="P199" s="50">
        <f t="shared" si="30"/>
        <v>120</v>
      </c>
      <c r="Q199" s="50"/>
      <c r="R199" s="50"/>
      <c r="S199" s="50">
        <f t="shared" si="26"/>
        <v>120</v>
      </c>
      <c r="T199" s="50">
        <f t="shared" si="27"/>
        <v>120</v>
      </c>
      <c r="U199" s="50"/>
      <c r="V199" s="50"/>
      <c r="W199" s="50">
        <f t="shared" si="22"/>
        <v>120</v>
      </c>
      <c r="X199" s="50">
        <f t="shared" si="23"/>
        <v>120</v>
      </c>
      <c r="Y199" s="50"/>
      <c r="Z199" s="50"/>
      <c r="AA199" s="50">
        <f t="shared" si="24"/>
        <v>120</v>
      </c>
      <c r="AB199" s="50">
        <f t="shared" si="25"/>
        <v>120</v>
      </c>
    </row>
    <row r="200" spans="1:28" x14ac:dyDescent="0.2">
      <c r="A200" s="43" t="s">
        <v>156</v>
      </c>
      <c r="B200" s="56" t="s">
        <v>155</v>
      </c>
      <c r="C200" s="57" t="s">
        <v>3</v>
      </c>
      <c r="D200" s="56" t="s">
        <v>2</v>
      </c>
      <c r="E200" s="58" t="s">
        <v>178</v>
      </c>
      <c r="F200" s="61">
        <v>610</v>
      </c>
      <c r="G200" s="53">
        <v>120</v>
      </c>
      <c r="H200" s="53">
        <v>120</v>
      </c>
      <c r="I200" s="53"/>
      <c r="J200" s="53"/>
      <c r="K200" s="53">
        <f t="shared" si="28"/>
        <v>120</v>
      </c>
      <c r="L200" s="92">
        <f t="shared" si="29"/>
        <v>120</v>
      </c>
      <c r="M200" s="52"/>
      <c r="N200" s="52"/>
      <c r="O200" s="50">
        <f t="shared" si="30"/>
        <v>120</v>
      </c>
      <c r="P200" s="50">
        <f t="shared" si="30"/>
        <v>120</v>
      </c>
      <c r="Q200" s="50"/>
      <c r="R200" s="50"/>
      <c r="S200" s="50">
        <f t="shared" si="26"/>
        <v>120</v>
      </c>
      <c r="T200" s="50">
        <f t="shared" si="27"/>
        <v>120</v>
      </c>
      <c r="U200" s="50"/>
      <c r="V200" s="50"/>
      <c r="W200" s="50">
        <f t="shared" si="22"/>
        <v>120</v>
      </c>
      <c r="X200" s="50">
        <f t="shared" si="23"/>
        <v>120</v>
      </c>
      <c r="Y200" s="50"/>
      <c r="Z200" s="50"/>
      <c r="AA200" s="50">
        <f t="shared" si="24"/>
        <v>120</v>
      </c>
      <c r="AB200" s="50">
        <f t="shared" si="25"/>
        <v>120</v>
      </c>
    </row>
    <row r="201" spans="1:28" ht="45" x14ac:dyDescent="0.2">
      <c r="A201" s="43" t="s">
        <v>260</v>
      </c>
      <c r="B201" s="56" t="s">
        <v>155</v>
      </c>
      <c r="C201" s="57" t="s">
        <v>3</v>
      </c>
      <c r="D201" s="56" t="s">
        <v>2</v>
      </c>
      <c r="E201" s="58" t="s">
        <v>159</v>
      </c>
      <c r="F201" s="61" t="s">
        <v>7</v>
      </c>
      <c r="G201" s="53">
        <f>G202</f>
        <v>422.3</v>
      </c>
      <c r="H201" s="53">
        <f>H202</f>
        <v>422.3</v>
      </c>
      <c r="I201" s="53"/>
      <c r="J201" s="53"/>
      <c r="K201" s="53">
        <f t="shared" si="28"/>
        <v>422.3</v>
      </c>
      <c r="L201" s="92">
        <f t="shared" si="29"/>
        <v>422.3</v>
      </c>
      <c r="M201" s="52"/>
      <c r="N201" s="52"/>
      <c r="O201" s="50">
        <f t="shared" si="30"/>
        <v>422.3</v>
      </c>
      <c r="P201" s="50">
        <f t="shared" si="30"/>
        <v>422.3</v>
      </c>
      <c r="Q201" s="50"/>
      <c r="R201" s="50"/>
      <c r="S201" s="50">
        <f t="shared" si="26"/>
        <v>422.3</v>
      </c>
      <c r="T201" s="50">
        <f t="shared" si="27"/>
        <v>422.3</v>
      </c>
      <c r="U201" s="50"/>
      <c r="V201" s="50"/>
      <c r="W201" s="50">
        <f t="shared" si="22"/>
        <v>422.3</v>
      </c>
      <c r="X201" s="50">
        <f t="shared" si="23"/>
        <v>422.3</v>
      </c>
      <c r="Y201" s="50"/>
      <c r="Z201" s="50"/>
      <c r="AA201" s="50">
        <f t="shared" si="24"/>
        <v>422.3</v>
      </c>
      <c r="AB201" s="50">
        <f t="shared" si="25"/>
        <v>422.3</v>
      </c>
    </row>
    <row r="202" spans="1:28" ht="22.5" x14ac:dyDescent="0.2">
      <c r="A202" s="43" t="s">
        <v>79</v>
      </c>
      <c r="B202" s="56" t="s">
        <v>155</v>
      </c>
      <c r="C202" s="57" t="s">
        <v>3</v>
      </c>
      <c r="D202" s="56" t="s">
        <v>2</v>
      </c>
      <c r="E202" s="58" t="s">
        <v>159</v>
      </c>
      <c r="F202" s="61">
        <v>600</v>
      </c>
      <c r="G202" s="53">
        <f>G203</f>
        <v>422.3</v>
      </c>
      <c r="H202" s="53">
        <f>H203</f>
        <v>422.3</v>
      </c>
      <c r="I202" s="53"/>
      <c r="J202" s="53"/>
      <c r="K202" s="53">
        <f t="shared" si="28"/>
        <v>422.3</v>
      </c>
      <c r="L202" s="92">
        <f t="shared" si="29"/>
        <v>422.3</v>
      </c>
      <c r="M202" s="52"/>
      <c r="N202" s="52"/>
      <c r="O202" s="50">
        <f t="shared" si="30"/>
        <v>422.3</v>
      </c>
      <c r="P202" s="50">
        <f t="shared" si="30"/>
        <v>422.3</v>
      </c>
      <c r="Q202" s="50"/>
      <c r="R202" s="50"/>
      <c r="S202" s="50">
        <f t="shared" si="26"/>
        <v>422.3</v>
      </c>
      <c r="T202" s="50">
        <f t="shared" si="27"/>
        <v>422.3</v>
      </c>
      <c r="U202" s="50"/>
      <c r="V202" s="50"/>
      <c r="W202" s="50">
        <f t="shared" si="22"/>
        <v>422.3</v>
      </c>
      <c r="X202" s="50">
        <f t="shared" si="23"/>
        <v>422.3</v>
      </c>
      <c r="Y202" s="50"/>
      <c r="Z202" s="50"/>
      <c r="AA202" s="50">
        <f t="shared" si="24"/>
        <v>422.3</v>
      </c>
      <c r="AB202" s="50">
        <f t="shared" si="25"/>
        <v>422.3</v>
      </c>
    </row>
    <row r="203" spans="1:28" x14ac:dyDescent="0.2">
      <c r="A203" s="43" t="s">
        <v>156</v>
      </c>
      <c r="B203" s="56" t="s">
        <v>155</v>
      </c>
      <c r="C203" s="57" t="s">
        <v>3</v>
      </c>
      <c r="D203" s="56" t="s">
        <v>2</v>
      </c>
      <c r="E203" s="58" t="s">
        <v>159</v>
      </c>
      <c r="F203" s="61">
        <v>610</v>
      </c>
      <c r="G203" s="53">
        <v>422.3</v>
      </c>
      <c r="H203" s="53">
        <v>422.3</v>
      </c>
      <c r="I203" s="53"/>
      <c r="J203" s="53"/>
      <c r="K203" s="53">
        <f t="shared" si="28"/>
        <v>422.3</v>
      </c>
      <c r="L203" s="92">
        <f t="shared" si="29"/>
        <v>422.3</v>
      </c>
      <c r="M203" s="52"/>
      <c r="N203" s="52"/>
      <c r="O203" s="50">
        <f t="shared" si="30"/>
        <v>422.3</v>
      </c>
      <c r="P203" s="50">
        <f t="shared" si="30"/>
        <v>422.3</v>
      </c>
      <c r="Q203" s="50"/>
      <c r="R203" s="50"/>
      <c r="S203" s="50">
        <f t="shared" si="26"/>
        <v>422.3</v>
      </c>
      <c r="T203" s="50">
        <f t="shared" si="27"/>
        <v>422.3</v>
      </c>
      <c r="U203" s="50"/>
      <c r="V203" s="50"/>
      <c r="W203" s="50">
        <f t="shared" si="22"/>
        <v>422.3</v>
      </c>
      <c r="X203" s="50">
        <f t="shared" si="23"/>
        <v>422.3</v>
      </c>
      <c r="Y203" s="50"/>
      <c r="Z203" s="50"/>
      <c r="AA203" s="50">
        <f t="shared" si="24"/>
        <v>422.3</v>
      </c>
      <c r="AB203" s="50">
        <f t="shared" si="25"/>
        <v>422.3</v>
      </c>
    </row>
    <row r="204" spans="1:28" ht="22.5" x14ac:dyDescent="0.2">
      <c r="A204" s="71" t="s">
        <v>315</v>
      </c>
      <c r="B204" s="56" t="s">
        <v>155</v>
      </c>
      <c r="C204" s="57" t="s">
        <v>3</v>
      </c>
      <c r="D204" s="56" t="s">
        <v>2</v>
      </c>
      <c r="E204" s="58" t="s">
        <v>316</v>
      </c>
      <c r="F204" s="61" t="s">
        <v>7</v>
      </c>
      <c r="G204" s="53">
        <f>G205</f>
        <v>41</v>
      </c>
      <c r="H204" s="53">
        <f>H205</f>
        <v>41</v>
      </c>
      <c r="I204" s="53"/>
      <c r="J204" s="53"/>
      <c r="K204" s="53">
        <f t="shared" si="28"/>
        <v>41</v>
      </c>
      <c r="L204" s="92">
        <f t="shared" si="29"/>
        <v>41</v>
      </c>
      <c r="M204" s="52"/>
      <c r="N204" s="52"/>
      <c r="O204" s="50">
        <f t="shared" si="30"/>
        <v>41</v>
      </c>
      <c r="P204" s="50">
        <f t="shared" si="30"/>
        <v>41</v>
      </c>
      <c r="Q204" s="50"/>
      <c r="R204" s="50"/>
      <c r="S204" s="50">
        <f t="shared" si="26"/>
        <v>41</v>
      </c>
      <c r="T204" s="50">
        <f t="shared" si="27"/>
        <v>41</v>
      </c>
      <c r="U204" s="50"/>
      <c r="V204" s="50"/>
      <c r="W204" s="50">
        <f t="shared" si="22"/>
        <v>41</v>
      </c>
      <c r="X204" s="50">
        <f t="shared" si="23"/>
        <v>41</v>
      </c>
      <c r="Y204" s="50"/>
      <c r="Z204" s="50"/>
      <c r="AA204" s="50">
        <f t="shared" si="24"/>
        <v>41</v>
      </c>
      <c r="AB204" s="50">
        <f t="shared" si="25"/>
        <v>41</v>
      </c>
    </row>
    <row r="205" spans="1:28" ht="22.5" x14ac:dyDescent="0.2">
      <c r="A205" s="43" t="s">
        <v>79</v>
      </c>
      <c r="B205" s="56" t="s">
        <v>155</v>
      </c>
      <c r="C205" s="57" t="s">
        <v>3</v>
      </c>
      <c r="D205" s="56" t="s">
        <v>2</v>
      </c>
      <c r="E205" s="58" t="s">
        <v>316</v>
      </c>
      <c r="F205" s="61">
        <v>600</v>
      </c>
      <c r="G205" s="53">
        <f>G206</f>
        <v>41</v>
      </c>
      <c r="H205" s="53">
        <f>H206</f>
        <v>41</v>
      </c>
      <c r="I205" s="53"/>
      <c r="J205" s="53"/>
      <c r="K205" s="53">
        <f t="shared" si="28"/>
        <v>41</v>
      </c>
      <c r="L205" s="92">
        <f t="shared" si="29"/>
        <v>41</v>
      </c>
      <c r="M205" s="52"/>
      <c r="N205" s="52"/>
      <c r="O205" s="50">
        <f t="shared" si="30"/>
        <v>41</v>
      </c>
      <c r="P205" s="50">
        <f t="shared" si="30"/>
        <v>41</v>
      </c>
      <c r="Q205" s="50"/>
      <c r="R205" s="50"/>
      <c r="S205" s="50">
        <f t="shared" si="26"/>
        <v>41</v>
      </c>
      <c r="T205" s="50">
        <f t="shared" si="27"/>
        <v>41</v>
      </c>
      <c r="U205" s="50"/>
      <c r="V205" s="50"/>
      <c r="W205" s="50">
        <f t="shared" si="22"/>
        <v>41</v>
      </c>
      <c r="X205" s="50">
        <f t="shared" si="23"/>
        <v>41</v>
      </c>
      <c r="Y205" s="50"/>
      <c r="Z205" s="50"/>
      <c r="AA205" s="50">
        <f t="shared" si="24"/>
        <v>41</v>
      </c>
      <c r="AB205" s="50">
        <f t="shared" si="25"/>
        <v>41</v>
      </c>
    </row>
    <row r="206" spans="1:28" x14ac:dyDescent="0.2">
      <c r="A206" s="43" t="s">
        <v>156</v>
      </c>
      <c r="B206" s="56" t="s">
        <v>155</v>
      </c>
      <c r="C206" s="57" t="s">
        <v>3</v>
      </c>
      <c r="D206" s="56" t="s">
        <v>2</v>
      </c>
      <c r="E206" s="58" t="s">
        <v>316</v>
      </c>
      <c r="F206" s="61">
        <v>610</v>
      </c>
      <c r="G206" s="53">
        <v>41</v>
      </c>
      <c r="H206" s="53">
        <v>41</v>
      </c>
      <c r="I206" s="53"/>
      <c r="J206" s="53"/>
      <c r="K206" s="53">
        <f t="shared" si="28"/>
        <v>41</v>
      </c>
      <c r="L206" s="92">
        <f t="shared" si="29"/>
        <v>41</v>
      </c>
      <c r="M206" s="52"/>
      <c r="N206" s="52"/>
      <c r="O206" s="50">
        <f t="shared" si="30"/>
        <v>41</v>
      </c>
      <c r="P206" s="50">
        <f t="shared" si="30"/>
        <v>41</v>
      </c>
      <c r="Q206" s="50"/>
      <c r="R206" s="50"/>
      <c r="S206" s="50">
        <f t="shared" si="26"/>
        <v>41</v>
      </c>
      <c r="T206" s="50">
        <f t="shared" si="27"/>
        <v>41</v>
      </c>
      <c r="U206" s="50"/>
      <c r="V206" s="50"/>
      <c r="W206" s="50">
        <f t="shared" si="22"/>
        <v>41</v>
      </c>
      <c r="X206" s="50">
        <f t="shared" si="23"/>
        <v>41</v>
      </c>
      <c r="Y206" s="50"/>
      <c r="Z206" s="50"/>
      <c r="AA206" s="50">
        <f t="shared" si="24"/>
        <v>41</v>
      </c>
      <c r="AB206" s="50">
        <f t="shared" si="25"/>
        <v>41</v>
      </c>
    </row>
    <row r="207" spans="1:28" ht="56.25" x14ac:dyDescent="0.2">
      <c r="A207" s="62" t="s">
        <v>319</v>
      </c>
      <c r="B207" s="113" t="s">
        <v>206</v>
      </c>
      <c r="C207" s="114" t="s">
        <v>3</v>
      </c>
      <c r="D207" s="113" t="s">
        <v>2</v>
      </c>
      <c r="E207" s="115" t="s">
        <v>9</v>
      </c>
      <c r="F207" s="116" t="s">
        <v>7</v>
      </c>
      <c r="G207" s="41">
        <f>G208+G211+G216+G219+G222+G225+G228+G231+G234+G237+G240+G246+G249+G252</f>
        <v>108987.7</v>
      </c>
      <c r="H207" s="41">
        <f>H208+H211+H216+H219+H222+H225+H228+H231+H234+H237+H240+H246+H249+H252</f>
        <v>108482.40000000001</v>
      </c>
      <c r="I207" s="41"/>
      <c r="J207" s="41"/>
      <c r="K207" s="41">
        <f t="shared" si="28"/>
        <v>108987.7</v>
      </c>
      <c r="L207" s="42">
        <f t="shared" si="29"/>
        <v>108482.40000000001</v>
      </c>
      <c r="M207" s="52"/>
      <c r="N207" s="52"/>
      <c r="O207" s="69">
        <f t="shared" si="30"/>
        <v>108987.7</v>
      </c>
      <c r="P207" s="69">
        <f t="shared" si="30"/>
        <v>108482.40000000001</v>
      </c>
      <c r="Q207" s="69">
        <f>Q208+Q216+Q243</f>
        <v>0</v>
      </c>
      <c r="R207" s="69">
        <f>R208+R216+R243</f>
        <v>0</v>
      </c>
      <c r="S207" s="69">
        <f t="shared" si="26"/>
        <v>108987.7</v>
      </c>
      <c r="T207" s="69">
        <f t="shared" si="27"/>
        <v>108482.40000000001</v>
      </c>
      <c r="U207" s="69"/>
      <c r="V207" s="69"/>
      <c r="W207" s="69">
        <f t="shared" si="22"/>
        <v>108987.7</v>
      </c>
      <c r="X207" s="69">
        <f t="shared" si="23"/>
        <v>108482.40000000001</v>
      </c>
      <c r="Y207" s="69"/>
      <c r="Z207" s="69"/>
      <c r="AA207" s="69">
        <f t="shared" si="24"/>
        <v>108987.7</v>
      </c>
      <c r="AB207" s="69">
        <f t="shared" si="25"/>
        <v>108482.40000000001</v>
      </c>
    </row>
    <row r="208" spans="1:28" ht="78.75" x14ac:dyDescent="0.2">
      <c r="A208" s="43" t="s">
        <v>219</v>
      </c>
      <c r="B208" s="56" t="s">
        <v>206</v>
      </c>
      <c r="C208" s="57" t="s">
        <v>3</v>
      </c>
      <c r="D208" s="56" t="s">
        <v>2</v>
      </c>
      <c r="E208" s="58" t="s">
        <v>218</v>
      </c>
      <c r="F208" s="61" t="s">
        <v>7</v>
      </c>
      <c r="G208" s="53">
        <f>G209</f>
        <v>80.099999999999994</v>
      </c>
      <c r="H208" s="53">
        <f>H209</f>
        <v>74.8</v>
      </c>
      <c r="I208" s="53"/>
      <c r="J208" s="53"/>
      <c r="K208" s="53">
        <f t="shared" si="28"/>
        <v>80.099999999999994</v>
      </c>
      <c r="L208" s="92">
        <f t="shared" si="29"/>
        <v>74.8</v>
      </c>
      <c r="M208" s="52"/>
      <c r="N208" s="52"/>
      <c r="O208" s="50">
        <f t="shared" si="30"/>
        <v>80.099999999999994</v>
      </c>
      <c r="P208" s="50">
        <f t="shared" si="30"/>
        <v>74.8</v>
      </c>
      <c r="Q208" s="73">
        <f>Q209</f>
        <v>-80.099999999999994</v>
      </c>
      <c r="R208" s="73">
        <f>R209</f>
        <v>-74.8</v>
      </c>
      <c r="S208" s="50">
        <f t="shared" si="26"/>
        <v>0</v>
      </c>
      <c r="T208" s="50">
        <f t="shared" si="27"/>
        <v>0</v>
      </c>
      <c r="U208" s="50"/>
      <c r="V208" s="50"/>
      <c r="W208" s="50">
        <f t="shared" si="22"/>
        <v>0</v>
      </c>
      <c r="X208" s="50">
        <f t="shared" si="23"/>
        <v>0</v>
      </c>
      <c r="Y208" s="50"/>
      <c r="Z208" s="50"/>
      <c r="AA208" s="50">
        <f t="shared" si="24"/>
        <v>0</v>
      </c>
      <c r="AB208" s="50">
        <f t="shared" si="25"/>
        <v>0</v>
      </c>
    </row>
    <row r="209" spans="1:28" ht="22.5" x14ac:dyDescent="0.2">
      <c r="A209" s="43" t="s">
        <v>79</v>
      </c>
      <c r="B209" s="56" t="s">
        <v>206</v>
      </c>
      <c r="C209" s="57" t="s">
        <v>3</v>
      </c>
      <c r="D209" s="56" t="s">
        <v>2</v>
      </c>
      <c r="E209" s="58" t="s">
        <v>218</v>
      </c>
      <c r="F209" s="61">
        <v>600</v>
      </c>
      <c r="G209" s="53">
        <f>G210</f>
        <v>80.099999999999994</v>
      </c>
      <c r="H209" s="53">
        <f>H210</f>
        <v>74.8</v>
      </c>
      <c r="I209" s="53"/>
      <c r="J209" s="53"/>
      <c r="K209" s="53">
        <f t="shared" si="28"/>
        <v>80.099999999999994</v>
      </c>
      <c r="L209" s="92">
        <f t="shared" si="29"/>
        <v>74.8</v>
      </c>
      <c r="M209" s="52"/>
      <c r="N209" s="52"/>
      <c r="O209" s="50">
        <f t="shared" si="30"/>
        <v>80.099999999999994</v>
      </c>
      <c r="P209" s="50">
        <f t="shared" si="30"/>
        <v>74.8</v>
      </c>
      <c r="Q209" s="73">
        <f>Q210</f>
        <v>-80.099999999999994</v>
      </c>
      <c r="R209" s="73">
        <f>R210</f>
        <v>-74.8</v>
      </c>
      <c r="S209" s="50">
        <f t="shared" si="26"/>
        <v>0</v>
      </c>
      <c r="T209" s="50">
        <f t="shared" si="27"/>
        <v>0</v>
      </c>
      <c r="U209" s="50"/>
      <c r="V209" s="50"/>
      <c r="W209" s="50">
        <f t="shared" si="22"/>
        <v>0</v>
      </c>
      <c r="X209" s="50">
        <f t="shared" si="23"/>
        <v>0</v>
      </c>
      <c r="Y209" s="50"/>
      <c r="Z209" s="50"/>
      <c r="AA209" s="50">
        <f t="shared" si="24"/>
        <v>0</v>
      </c>
      <c r="AB209" s="50">
        <f t="shared" si="25"/>
        <v>0</v>
      </c>
    </row>
    <row r="210" spans="1:28" x14ac:dyDescent="0.2">
      <c r="A210" s="43" t="s">
        <v>156</v>
      </c>
      <c r="B210" s="56" t="s">
        <v>206</v>
      </c>
      <c r="C210" s="57" t="s">
        <v>3</v>
      </c>
      <c r="D210" s="56" t="s">
        <v>2</v>
      </c>
      <c r="E210" s="58" t="s">
        <v>218</v>
      </c>
      <c r="F210" s="61">
        <v>610</v>
      </c>
      <c r="G210" s="53">
        <v>80.099999999999994</v>
      </c>
      <c r="H210" s="53">
        <v>74.8</v>
      </c>
      <c r="I210" s="53"/>
      <c r="J210" s="53"/>
      <c r="K210" s="53">
        <f t="shared" si="28"/>
        <v>80.099999999999994</v>
      </c>
      <c r="L210" s="92">
        <f t="shared" si="29"/>
        <v>74.8</v>
      </c>
      <c r="M210" s="52"/>
      <c r="N210" s="52"/>
      <c r="O210" s="50">
        <f t="shared" si="30"/>
        <v>80.099999999999994</v>
      </c>
      <c r="P210" s="50">
        <f t="shared" si="30"/>
        <v>74.8</v>
      </c>
      <c r="Q210" s="73">
        <v>-80.099999999999994</v>
      </c>
      <c r="R210" s="73">
        <v>-74.8</v>
      </c>
      <c r="S210" s="50">
        <f t="shared" si="26"/>
        <v>0</v>
      </c>
      <c r="T210" s="50">
        <f t="shared" si="27"/>
        <v>0</v>
      </c>
      <c r="U210" s="50"/>
      <c r="V210" s="50"/>
      <c r="W210" s="50">
        <f t="shared" si="22"/>
        <v>0</v>
      </c>
      <c r="X210" s="50">
        <f t="shared" si="23"/>
        <v>0</v>
      </c>
      <c r="Y210" s="50"/>
      <c r="Z210" s="50"/>
      <c r="AA210" s="50">
        <f t="shared" si="24"/>
        <v>0</v>
      </c>
      <c r="AB210" s="50">
        <f t="shared" si="25"/>
        <v>0</v>
      </c>
    </row>
    <row r="211" spans="1:28" ht="22.5" x14ac:dyDescent="0.2">
      <c r="A211" s="43" t="s">
        <v>15</v>
      </c>
      <c r="B211" s="56" t="s">
        <v>206</v>
      </c>
      <c r="C211" s="57" t="s">
        <v>3</v>
      </c>
      <c r="D211" s="56" t="s">
        <v>2</v>
      </c>
      <c r="E211" s="58" t="s">
        <v>11</v>
      </c>
      <c r="F211" s="61" t="s">
        <v>7</v>
      </c>
      <c r="G211" s="53">
        <f>G212+G214</f>
        <v>1910.3999999999999</v>
      </c>
      <c r="H211" s="53">
        <f>H212+H214</f>
        <v>1910.3999999999999</v>
      </c>
      <c r="I211" s="53"/>
      <c r="J211" s="53"/>
      <c r="K211" s="53">
        <f t="shared" si="28"/>
        <v>1910.3999999999999</v>
      </c>
      <c r="L211" s="92">
        <f t="shared" si="29"/>
        <v>1910.3999999999999</v>
      </c>
      <c r="M211" s="52"/>
      <c r="N211" s="52"/>
      <c r="O211" s="50">
        <f t="shared" si="30"/>
        <v>1910.3999999999999</v>
      </c>
      <c r="P211" s="50">
        <f t="shared" si="30"/>
        <v>1910.3999999999999</v>
      </c>
      <c r="Q211" s="50"/>
      <c r="R211" s="50"/>
      <c r="S211" s="50">
        <f t="shared" si="26"/>
        <v>1910.3999999999999</v>
      </c>
      <c r="T211" s="50">
        <f t="shared" si="27"/>
        <v>1910.3999999999999</v>
      </c>
      <c r="U211" s="50"/>
      <c r="V211" s="50"/>
      <c r="W211" s="50">
        <f t="shared" si="22"/>
        <v>1910.3999999999999</v>
      </c>
      <c r="X211" s="50">
        <f t="shared" si="23"/>
        <v>1910.3999999999999</v>
      </c>
      <c r="Y211" s="50"/>
      <c r="Z211" s="50"/>
      <c r="AA211" s="50">
        <f t="shared" si="24"/>
        <v>1910.3999999999999</v>
      </c>
      <c r="AB211" s="50">
        <f t="shared" si="25"/>
        <v>1910.3999999999999</v>
      </c>
    </row>
    <row r="212" spans="1:28" ht="56.25" x14ac:dyDescent="0.2">
      <c r="A212" s="43" t="s">
        <v>6</v>
      </c>
      <c r="B212" s="56" t="s">
        <v>206</v>
      </c>
      <c r="C212" s="57" t="s">
        <v>3</v>
      </c>
      <c r="D212" s="56" t="s">
        <v>2</v>
      </c>
      <c r="E212" s="58" t="s">
        <v>11</v>
      </c>
      <c r="F212" s="61">
        <v>100</v>
      </c>
      <c r="G212" s="53">
        <f>G213</f>
        <v>1862.6999999999998</v>
      </c>
      <c r="H212" s="53">
        <f>H213</f>
        <v>1862.6999999999998</v>
      </c>
      <c r="I212" s="53"/>
      <c r="J212" s="53"/>
      <c r="K212" s="53">
        <f t="shared" si="28"/>
        <v>1862.6999999999998</v>
      </c>
      <c r="L212" s="92">
        <f t="shared" si="29"/>
        <v>1862.6999999999998</v>
      </c>
      <c r="M212" s="52"/>
      <c r="N212" s="52"/>
      <c r="O212" s="50">
        <f t="shared" si="30"/>
        <v>1862.6999999999998</v>
      </c>
      <c r="P212" s="50">
        <f t="shared" si="30"/>
        <v>1862.6999999999998</v>
      </c>
      <c r="Q212" s="50"/>
      <c r="R212" s="50"/>
      <c r="S212" s="50">
        <f t="shared" si="26"/>
        <v>1862.6999999999998</v>
      </c>
      <c r="T212" s="50">
        <f t="shared" si="27"/>
        <v>1862.6999999999998</v>
      </c>
      <c r="U212" s="50"/>
      <c r="V212" s="50"/>
      <c r="W212" s="50">
        <f t="shared" si="22"/>
        <v>1862.6999999999998</v>
      </c>
      <c r="X212" s="50">
        <f t="shared" si="23"/>
        <v>1862.6999999999998</v>
      </c>
      <c r="Y212" s="50"/>
      <c r="Z212" s="50"/>
      <c r="AA212" s="50">
        <f t="shared" si="24"/>
        <v>1862.6999999999998</v>
      </c>
      <c r="AB212" s="50">
        <f t="shared" si="25"/>
        <v>1862.6999999999998</v>
      </c>
    </row>
    <row r="213" spans="1:28" ht="22.5" x14ac:dyDescent="0.2">
      <c r="A213" s="43" t="s">
        <v>5</v>
      </c>
      <c r="B213" s="56" t="s">
        <v>206</v>
      </c>
      <c r="C213" s="57" t="s">
        <v>3</v>
      </c>
      <c r="D213" s="56" t="s">
        <v>2</v>
      </c>
      <c r="E213" s="58" t="s">
        <v>11</v>
      </c>
      <c r="F213" s="61">
        <v>120</v>
      </c>
      <c r="G213" s="53">
        <f>1347.3+108.5+406.9</f>
        <v>1862.6999999999998</v>
      </c>
      <c r="H213" s="53">
        <f>1347.3+108.5+406.9</f>
        <v>1862.6999999999998</v>
      </c>
      <c r="I213" s="53"/>
      <c r="J213" s="53"/>
      <c r="K213" s="53">
        <f t="shared" si="28"/>
        <v>1862.6999999999998</v>
      </c>
      <c r="L213" s="92">
        <f t="shared" si="29"/>
        <v>1862.6999999999998</v>
      </c>
      <c r="M213" s="52"/>
      <c r="N213" s="52"/>
      <c r="O213" s="50">
        <f t="shared" si="30"/>
        <v>1862.6999999999998</v>
      </c>
      <c r="P213" s="50">
        <f t="shared" si="30"/>
        <v>1862.6999999999998</v>
      </c>
      <c r="Q213" s="50"/>
      <c r="R213" s="50"/>
      <c r="S213" s="50">
        <f t="shared" si="26"/>
        <v>1862.6999999999998</v>
      </c>
      <c r="T213" s="50">
        <f t="shared" si="27"/>
        <v>1862.6999999999998</v>
      </c>
      <c r="U213" s="50"/>
      <c r="V213" s="50"/>
      <c r="W213" s="50">
        <f t="shared" si="22"/>
        <v>1862.6999999999998</v>
      </c>
      <c r="X213" s="50">
        <f t="shared" si="23"/>
        <v>1862.6999999999998</v>
      </c>
      <c r="Y213" s="50"/>
      <c r="Z213" s="50"/>
      <c r="AA213" s="50">
        <f t="shared" si="24"/>
        <v>1862.6999999999998</v>
      </c>
      <c r="AB213" s="50">
        <f t="shared" si="25"/>
        <v>1862.6999999999998</v>
      </c>
    </row>
    <row r="214" spans="1:28" ht="22.5" x14ac:dyDescent="0.2">
      <c r="A214" s="43" t="s">
        <v>14</v>
      </c>
      <c r="B214" s="56" t="s">
        <v>206</v>
      </c>
      <c r="C214" s="57" t="s">
        <v>3</v>
      </c>
      <c r="D214" s="56" t="s">
        <v>2</v>
      </c>
      <c r="E214" s="58" t="s">
        <v>11</v>
      </c>
      <c r="F214" s="61">
        <v>200</v>
      </c>
      <c r="G214" s="53">
        <f>G215</f>
        <v>47.7</v>
      </c>
      <c r="H214" s="53">
        <f>H215</f>
        <v>47.7</v>
      </c>
      <c r="I214" s="53"/>
      <c r="J214" s="53"/>
      <c r="K214" s="53">
        <f t="shared" si="28"/>
        <v>47.7</v>
      </c>
      <c r="L214" s="92">
        <f t="shared" si="29"/>
        <v>47.7</v>
      </c>
      <c r="M214" s="52"/>
      <c r="N214" s="52"/>
      <c r="O214" s="50">
        <f t="shared" si="30"/>
        <v>47.7</v>
      </c>
      <c r="P214" s="50">
        <f t="shared" si="30"/>
        <v>47.7</v>
      </c>
      <c r="Q214" s="50"/>
      <c r="R214" s="50"/>
      <c r="S214" s="50">
        <f t="shared" si="26"/>
        <v>47.7</v>
      </c>
      <c r="T214" s="50">
        <f t="shared" si="27"/>
        <v>47.7</v>
      </c>
      <c r="U214" s="50"/>
      <c r="V214" s="50"/>
      <c r="W214" s="50">
        <f t="shared" ref="W214:W277" si="31">S214+U214</f>
        <v>47.7</v>
      </c>
      <c r="X214" s="50">
        <f t="shared" ref="X214:X277" si="32">T214+V214</f>
        <v>47.7</v>
      </c>
      <c r="Y214" s="50"/>
      <c r="Z214" s="50"/>
      <c r="AA214" s="50">
        <f t="shared" ref="AA214:AA277" si="33">W214+Y214</f>
        <v>47.7</v>
      </c>
      <c r="AB214" s="50">
        <f t="shared" ref="AB214:AB277" si="34">X214+Z214</f>
        <v>47.7</v>
      </c>
    </row>
    <row r="215" spans="1:28" ht="22.5" x14ac:dyDescent="0.2">
      <c r="A215" s="43" t="s">
        <v>13</v>
      </c>
      <c r="B215" s="56" t="s">
        <v>206</v>
      </c>
      <c r="C215" s="57" t="s">
        <v>3</v>
      </c>
      <c r="D215" s="56" t="s">
        <v>2</v>
      </c>
      <c r="E215" s="58" t="s">
        <v>11</v>
      </c>
      <c r="F215" s="61">
        <v>240</v>
      </c>
      <c r="G215" s="53">
        <v>47.7</v>
      </c>
      <c r="H215" s="53">
        <v>47.7</v>
      </c>
      <c r="I215" s="53"/>
      <c r="J215" s="53"/>
      <c r="K215" s="53">
        <f t="shared" si="28"/>
        <v>47.7</v>
      </c>
      <c r="L215" s="92">
        <f t="shared" si="29"/>
        <v>47.7</v>
      </c>
      <c r="M215" s="52"/>
      <c r="N215" s="52"/>
      <c r="O215" s="50">
        <f t="shared" si="30"/>
        <v>47.7</v>
      </c>
      <c r="P215" s="50">
        <f t="shared" si="30"/>
        <v>47.7</v>
      </c>
      <c r="Q215" s="50"/>
      <c r="R215" s="50"/>
      <c r="S215" s="50">
        <f t="shared" si="26"/>
        <v>47.7</v>
      </c>
      <c r="T215" s="50">
        <f t="shared" si="27"/>
        <v>47.7</v>
      </c>
      <c r="U215" s="50"/>
      <c r="V215" s="50"/>
      <c r="W215" s="50">
        <f t="shared" si="31"/>
        <v>47.7</v>
      </c>
      <c r="X215" s="50">
        <f t="shared" si="32"/>
        <v>47.7</v>
      </c>
      <c r="Y215" s="50"/>
      <c r="Z215" s="50"/>
      <c r="AA215" s="50">
        <f t="shared" si="33"/>
        <v>47.7</v>
      </c>
      <c r="AB215" s="50">
        <f t="shared" si="34"/>
        <v>47.7</v>
      </c>
    </row>
    <row r="216" spans="1:28" ht="22.5" x14ac:dyDescent="0.2">
      <c r="A216" s="43" t="s">
        <v>187</v>
      </c>
      <c r="B216" s="56" t="s">
        <v>206</v>
      </c>
      <c r="C216" s="57" t="s">
        <v>3</v>
      </c>
      <c r="D216" s="56" t="s">
        <v>2</v>
      </c>
      <c r="E216" s="58" t="s">
        <v>186</v>
      </c>
      <c r="F216" s="61" t="s">
        <v>7</v>
      </c>
      <c r="G216" s="53">
        <f>G217</f>
        <v>2493</v>
      </c>
      <c r="H216" s="53">
        <f>H217</f>
        <v>2493</v>
      </c>
      <c r="I216" s="53"/>
      <c r="J216" s="53"/>
      <c r="K216" s="53">
        <f t="shared" si="28"/>
        <v>2493</v>
      </c>
      <c r="L216" s="92">
        <f t="shared" si="29"/>
        <v>2493</v>
      </c>
      <c r="M216" s="52"/>
      <c r="N216" s="52"/>
      <c r="O216" s="50">
        <f t="shared" si="30"/>
        <v>2493</v>
      </c>
      <c r="P216" s="50">
        <f t="shared" si="30"/>
        <v>2493</v>
      </c>
      <c r="Q216" s="99">
        <f>Q217</f>
        <v>-502.8</v>
      </c>
      <c r="R216" s="99">
        <f>R217</f>
        <v>-508.1</v>
      </c>
      <c r="S216" s="50">
        <f t="shared" si="26"/>
        <v>1990.2</v>
      </c>
      <c r="T216" s="50">
        <f t="shared" si="27"/>
        <v>1984.9</v>
      </c>
      <c r="U216" s="50"/>
      <c r="V216" s="50"/>
      <c r="W216" s="50">
        <f t="shared" si="31"/>
        <v>1990.2</v>
      </c>
      <c r="X216" s="50">
        <f t="shared" si="32"/>
        <v>1984.9</v>
      </c>
      <c r="Y216" s="50"/>
      <c r="Z216" s="50"/>
      <c r="AA216" s="50">
        <f t="shared" si="33"/>
        <v>1990.2</v>
      </c>
      <c r="AB216" s="50">
        <f t="shared" si="34"/>
        <v>1984.9</v>
      </c>
    </row>
    <row r="217" spans="1:28" ht="22.5" x14ac:dyDescent="0.2">
      <c r="A217" s="43" t="s">
        <v>79</v>
      </c>
      <c r="B217" s="56" t="s">
        <v>206</v>
      </c>
      <c r="C217" s="57" t="s">
        <v>3</v>
      </c>
      <c r="D217" s="56" t="s">
        <v>2</v>
      </c>
      <c r="E217" s="58" t="s">
        <v>186</v>
      </c>
      <c r="F217" s="61">
        <v>600</v>
      </c>
      <c r="G217" s="53">
        <f>G218</f>
        <v>2493</v>
      </c>
      <c r="H217" s="53">
        <f>H218</f>
        <v>2493</v>
      </c>
      <c r="I217" s="53"/>
      <c r="J217" s="53"/>
      <c r="K217" s="53">
        <f t="shared" si="28"/>
        <v>2493</v>
      </c>
      <c r="L217" s="92">
        <f t="shared" si="29"/>
        <v>2493</v>
      </c>
      <c r="M217" s="52"/>
      <c r="N217" s="52"/>
      <c r="O217" s="50">
        <f t="shared" si="30"/>
        <v>2493</v>
      </c>
      <c r="P217" s="50">
        <f t="shared" si="30"/>
        <v>2493</v>
      </c>
      <c r="Q217" s="99">
        <f>Q218</f>
        <v>-502.8</v>
      </c>
      <c r="R217" s="99">
        <f>R218</f>
        <v>-508.1</v>
      </c>
      <c r="S217" s="50">
        <f t="shared" si="26"/>
        <v>1990.2</v>
      </c>
      <c r="T217" s="50">
        <f t="shared" si="27"/>
        <v>1984.9</v>
      </c>
      <c r="U217" s="50"/>
      <c r="V217" s="50"/>
      <c r="W217" s="50">
        <f t="shared" si="31"/>
        <v>1990.2</v>
      </c>
      <c r="X217" s="50">
        <f t="shared" si="32"/>
        <v>1984.9</v>
      </c>
      <c r="Y217" s="50"/>
      <c r="Z217" s="50"/>
      <c r="AA217" s="50">
        <f t="shared" si="33"/>
        <v>1990.2</v>
      </c>
      <c r="AB217" s="50">
        <f t="shared" si="34"/>
        <v>1984.9</v>
      </c>
    </row>
    <row r="218" spans="1:28" x14ac:dyDescent="0.2">
      <c r="A218" s="43" t="s">
        <v>156</v>
      </c>
      <c r="B218" s="56" t="s">
        <v>206</v>
      </c>
      <c r="C218" s="57" t="s">
        <v>3</v>
      </c>
      <c r="D218" s="56" t="s">
        <v>2</v>
      </c>
      <c r="E218" s="58" t="s">
        <v>186</v>
      </c>
      <c r="F218" s="61">
        <v>610</v>
      </c>
      <c r="G218" s="53">
        <v>2493</v>
      </c>
      <c r="H218" s="53">
        <v>2493</v>
      </c>
      <c r="I218" s="53"/>
      <c r="J218" s="53"/>
      <c r="K218" s="53">
        <f t="shared" si="28"/>
        <v>2493</v>
      </c>
      <c r="L218" s="92">
        <f t="shared" si="29"/>
        <v>2493</v>
      </c>
      <c r="M218" s="52"/>
      <c r="N218" s="52"/>
      <c r="O218" s="50">
        <f t="shared" si="30"/>
        <v>2493</v>
      </c>
      <c r="P218" s="50">
        <f t="shared" si="30"/>
        <v>2493</v>
      </c>
      <c r="Q218" s="99">
        <v>-502.8</v>
      </c>
      <c r="R218" s="99">
        <v>-508.1</v>
      </c>
      <c r="S218" s="50">
        <f t="shared" ref="S218:S284" si="35">O218+Q218</f>
        <v>1990.2</v>
      </c>
      <c r="T218" s="50">
        <f t="shared" ref="T218:T284" si="36">P218+R218</f>
        <v>1984.9</v>
      </c>
      <c r="U218" s="50"/>
      <c r="V218" s="50"/>
      <c r="W218" s="50">
        <f t="shared" si="31"/>
        <v>1990.2</v>
      </c>
      <c r="X218" s="50">
        <f t="shared" si="32"/>
        <v>1984.9</v>
      </c>
      <c r="Y218" s="50"/>
      <c r="Z218" s="50"/>
      <c r="AA218" s="50">
        <f t="shared" si="33"/>
        <v>1990.2</v>
      </c>
      <c r="AB218" s="50">
        <f t="shared" si="34"/>
        <v>1984.9</v>
      </c>
    </row>
    <row r="219" spans="1:28" x14ac:dyDescent="0.2">
      <c r="A219" s="43" t="s">
        <v>217</v>
      </c>
      <c r="B219" s="56" t="s">
        <v>206</v>
      </c>
      <c r="C219" s="57" t="s">
        <v>3</v>
      </c>
      <c r="D219" s="56" t="s">
        <v>2</v>
      </c>
      <c r="E219" s="58" t="s">
        <v>216</v>
      </c>
      <c r="F219" s="61" t="s">
        <v>7</v>
      </c>
      <c r="G219" s="53">
        <f>G220</f>
        <v>454</v>
      </c>
      <c r="H219" s="53">
        <f>H220</f>
        <v>454</v>
      </c>
      <c r="I219" s="53"/>
      <c r="J219" s="53"/>
      <c r="K219" s="53">
        <f t="shared" si="28"/>
        <v>454</v>
      </c>
      <c r="L219" s="92">
        <f t="shared" si="29"/>
        <v>454</v>
      </c>
      <c r="M219" s="52"/>
      <c r="N219" s="52"/>
      <c r="O219" s="50">
        <f t="shared" si="30"/>
        <v>454</v>
      </c>
      <c r="P219" s="50">
        <f t="shared" si="30"/>
        <v>454</v>
      </c>
      <c r="Q219" s="50"/>
      <c r="R219" s="50"/>
      <c r="S219" s="50">
        <f t="shared" si="35"/>
        <v>454</v>
      </c>
      <c r="T219" s="50">
        <f t="shared" si="36"/>
        <v>454</v>
      </c>
      <c r="U219" s="50"/>
      <c r="V219" s="50"/>
      <c r="W219" s="50">
        <f t="shared" si="31"/>
        <v>454</v>
      </c>
      <c r="X219" s="50">
        <f t="shared" si="32"/>
        <v>454</v>
      </c>
      <c r="Y219" s="50"/>
      <c r="Z219" s="50"/>
      <c r="AA219" s="50">
        <f t="shared" si="33"/>
        <v>454</v>
      </c>
      <c r="AB219" s="50">
        <f t="shared" si="34"/>
        <v>454</v>
      </c>
    </row>
    <row r="220" spans="1:28" ht="22.5" x14ac:dyDescent="0.2">
      <c r="A220" s="43" t="s">
        <v>79</v>
      </c>
      <c r="B220" s="56" t="s">
        <v>206</v>
      </c>
      <c r="C220" s="57" t="s">
        <v>3</v>
      </c>
      <c r="D220" s="56" t="s">
        <v>2</v>
      </c>
      <c r="E220" s="58" t="s">
        <v>216</v>
      </c>
      <c r="F220" s="61">
        <v>600</v>
      </c>
      <c r="G220" s="53">
        <f>G221</f>
        <v>454</v>
      </c>
      <c r="H220" s="53">
        <f>H221</f>
        <v>454</v>
      </c>
      <c r="I220" s="53"/>
      <c r="J220" s="53"/>
      <c r="K220" s="53">
        <f t="shared" si="28"/>
        <v>454</v>
      </c>
      <c r="L220" s="92">
        <f t="shared" si="29"/>
        <v>454</v>
      </c>
      <c r="M220" s="52"/>
      <c r="N220" s="52"/>
      <c r="O220" s="50">
        <f t="shared" si="30"/>
        <v>454</v>
      </c>
      <c r="P220" s="50">
        <f t="shared" si="30"/>
        <v>454</v>
      </c>
      <c r="Q220" s="50"/>
      <c r="R220" s="50"/>
      <c r="S220" s="50">
        <f t="shared" si="35"/>
        <v>454</v>
      </c>
      <c r="T220" s="50">
        <f t="shared" si="36"/>
        <v>454</v>
      </c>
      <c r="U220" s="50"/>
      <c r="V220" s="50"/>
      <c r="W220" s="50">
        <f t="shared" si="31"/>
        <v>454</v>
      </c>
      <c r="X220" s="50">
        <f t="shared" si="32"/>
        <v>454</v>
      </c>
      <c r="Y220" s="50"/>
      <c r="Z220" s="50"/>
      <c r="AA220" s="50">
        <f t="shared" si="33"/>
        <v>454</v>
      </c>
      <c r="AB220" s="50">
        <f t="shared" si="34"/>
        <v>454</v>
      </c>
    </row>
    <row r="221" spans="1:28" x14ac:dyDescent="0.2">
      <c r="A221" s="43" t="s">
        <v>156</v>
      </c>
      <c r="B221" s="56" t="s">
        <v>206</v>
      </c>
      <c r="C221" s="57" t="s">
        <v>3</v>
      </c>
      <c r="D221" s="56" t="s">
        <v>2</v>
      </c>
      <c r="E221" s="58" t="s">
        <v>216</v>
      </c>
      <c r="F221" s="61">
        <v>610</v>
      </c>
      <c r="G221" s="53">
        <v>454</v>
      </c>
      <c r="H221" s="53">
        <v>454</v>
      </c>
      <c r="I221" s="53"/>
      <c r="J221" s="53"/>
      <c r="K221" s="53">
        <f t="shared" si="28"/>
        <v>454</v>
      </c>
      <c r="L221" s="92">
        <f t="shared" si="29"/>
        <v>454</v>
      </c>
      <c r="M221" s="52"/>
      <c r="N221" s="52"/>
      <c r="O221" s="50">
        <f t="shared" si="30"/>
        <v>454</v>
      </c>
      <c r="P221" s="50">
        <f t="shared" si="30"/>
        <v>454</v>
      </c>
      <c r="Q221" s="50"/>
      <c r="R221" s="50"/>
      <c r="S221" s="50">
        <f t="shared" si="35"/>
        <v>454</v>
      </c>
      <c r="T221" s="50">
        <f t="shared" si="36"/>
        <v>454</v>
      </c>
      <c r="U221" s="50"/>
      <c r="V221" s="50"/>
      <c r="W221" s="50">
        <f t="shared" si="31"/>
        <v>454</v>
      </c>
      <c r="X221" s="50">
        <f t="shared" si="32"/>
        <v>454</v>
      </c>
      <c r="Y221" s="50"/>
      <c r="Z221" s="50"/>
      <c r="AA221" s="50">
        <f t="shared" si="33"/>
        <v>454</v>
      </c>
      <c r="AB221" s="50">
        <f t="shared" si="34"/>
        <v>454</v>
      </c>
    </row>
    <row r="222" spans="1:28" ht="22.5" x14ac:dyDescent="0.2">
      <c r="A222" s="43" t="s">
        <v>196</v>
      </c>
      <c r="B222" s="56" t="s">
        <v>206</v>
      </c>
      <c r="C222" s="57" t="s">
        <v>3</v>
      </c>
      <c r="D222" s="56" t="s">
        <v>2</v>
      </c>
      <c r="E222" s="58" t="s">
        <v>195</v>
      </c>
      <c r="F222" s="61" t="s">
        <v>7</v>
      </c>
      <c r="G222" s="53">
        <f>G223</f>
        <v>500</v>
      </c>
      <c r="H222" s="53">
        <f>H223</f>
        <v>0</v>
      </c>
      <c r="I222" s="53"/>
      <c r="J222" s="53"/>
      <c r="K222" s="53">
        <f t="shared" si="28"/>
        <v>500</v>
      </c>
      <c r="L222" s="92">
        <f t="shared" si="29"/>
        <v>0</v>
      </c>
      <c r="M222" s="52"/>
      <c r="N222" s="52"/>
      <c r="O222" s="50">
        <f t="shared" si="30"/>
        <v>500</v>
      </c>
      <c r="P222" s="50">
        <f t="shared" si="30"/>
        <v>0</v>
      </c>
      <c r="Q222" s="50"/>
      <c r="R222" s="50"/>
      <c r="S222" s="50">
        <f t="shared" si="35"/>
        <v>500</v>
      </c>
      <c r="T222" s="50">
        <f t="shared" si="36"/>
        <v>0</v>
      </c>
      <c r="U222" s="50"/>
      <c r="V222" s="50"/>
      <c r="W222" s="50">
        <f t="shared" si="31"/>
        <v>500</v>
      </c>
      <c r="X222" s="50">
        <f t="shared" si="32"/>
        <v>0</v>
      </c>
      <c r="Y222" s="50"/>
      <c r="Z222" s="50"/>
      <c r="AA222" s="50">
        <f t="shared" si="33"/>
        <v>500</v>
      </c>
      <c r="AB222" s="50">
        <f t="shared" si="34"/>
        <v>0</v>
      </c>
    </row>
    <row r="223" spans="1:28" ht="22.5" x14ac:dyDescent="0.2">
      <c r="A223" s="43" t="s">
        <v>79</v>
      </c>
      <c r="B223" s="56" t="s">
        <v>206</v>
      </c>
      <c r="C223" s="57" t="s">
        <v>3</v>
      </c>
      <c r="D223" s="56" t="s">
        <v>2</v>
      </c>
      <c r="E223" s="58" t="s">
        <v>195</v>
      </c>
      <c r="F223" s="61">
        <v>600</v>
      </c>
      <c r="G223" s="53">
        <f>G224</f>
        <v>500</v>
      </c>
      <c r="H223" s="53">
        <f>H224</f>
        <v>0</v>
      </c>
      <c r="I223" s="53"/>
      <c r="J223" s="53"/>
      <c r="K223" s="53">
        <f t="shared" si="28"/>
        <v>500</v>
      </c>
      <c r="L223" s="92">
        <f t="shared" si="29"/>
        <v>0</v>
      </c>
      <c r="M223" s="52"/>
      <c r="N223" s="52"/>
      <c r="O223" s="50">
        <f t="shared" si="30"/>
        <v>500</v>
      </c>
      <c r="P223" s="50">
        <f t="shared" si="30"/>
        <v>0</v>
      </c>
      <c r="Q223" s="50"/>
      <c r="R223" s="50"/>
      <c r="S223" s="50">
        <f t="shared" si="35"/>
        <v>500</v>
      </c>
      <c r="T223" s="50">
        <f t="shared" si="36"/>
        <v>0</v>
      </c>
      <c r="U223" s="50"/>
      <c r="V223" s="50"/>
      <c r="W223" s="50">
        <f t="shared" si="31"/>
        <v>500</v>
      </c>
      <c r="X223" s="50">
        <f t="shared" si="32"/>
        <v>0</v>
      </c>
      <c r="Y223" s="50"/>
      <c r="Z223" s="50"/>
      <c r="AA223" s="50">
        <f t="shared" si="33"/>
        <v>500</v>
      </c>
      <c r="AB223" s="50">
        <f t="shared" si="34"/>
        <v>0</v>
      </c>
    </row>
    <row r="224" spans="1:28" x14ac:dyDescent="0.2">
      <c r="A224" s="43" t="s">
        <v>156</v>
      </c>
      <c r="B224" s="56" t="s">
        <v>206</v>
      </c>
      <c r="C224" s="57" t="s">
        <v>3</v>
      </c>
      <c r="D224" s="56" t="s">
        <v>2</v>
      </c>
      <c r="E224" s="58" t="s">
        <v>195</v>
      </c>
      <c r="F224" s="61">
        <v>610</v>
      </c>
      <c r="G224" s="53">
        <v>500</v>
      </c>
      <c r="H224" s="53">
        <v>0</v>
      </c>
      <c r="I224" s="53"/>
      <c r="J224" s="53"/>
      <c r="K224" s="53">
        <f t="shared" si="28"/>
        <v>500</v>
      </c>
      <c r="L224" s="92">
        <f t="shared" si="29"/>
        <v>0</v>
      </c>
      <c r="M224" s="52"/>
      <c r="N224" s="52"/>
      <c r="O224" s="50">
        <f t="shared" si="30"/>
        <v>500</v>
      </c>
      <c r="P224" s="50">
        <f t="shared" si="30"/>
        <v>0</v>
      </c>
      <c r="Q224" s="50"/>
      <c r="R224" s="50"/>
      <c r="S224" s="50">
        <f t="shared" si="35"/>
        <v>500</v>
      </c>
      <c r="T224" s="50">
        <f t="shared" si="36"/>
        <v>0</v>
      </c>
      <c r="U224" s="50"/>
      <c r="V224" s="50"/>
      <c r="W224" s="50">
        <f t="shared" si="31"/>
        <v>500</v>
      </c>
      <c r="X224" s="50">
        <f t="shared" si="32"/>
        <v>0</v>
      </c>
      <c r="Y224" s="50"/>
      <c r="Z224" s="50"/>
      <c r="AA224" s="50">
        <f t="shared" si="33"/>
        <v>500</v>
      </c>
      <c r="AB224" s="50">
        <f t="shared" si="34"/>
        <v>0</v>
      </c>
    </row>
    <row r="225" spans="1:28" ht="45" x14ac:dyDescent="0.2">
      <c r="A225" s="43" t="s">
        <v>215</v>
      </c>
      <c r="B225" s="56" t="s">
        <v>206</v>
      </c>
      <c r="C225" s="57" t="s">
        <v>3</v>
      </c>
      <c r="D225" s="56" t="s">
        <v>2</v>
      </c>
      <c r="E225" s="58" t="s">
        <v>214</v>
      </c>
      <c r="F225" s="61" t="s">
        <v>7</v>
      </c>
      <c r="G225" s="53">
        <f>G226</f>
        <v>72936.7</v>
      </c>
      <c r="H225" s="53">
        <f>H226</f>
        <v>72936.7</v>
      </c>
      <c r="I225" s="53"/>
      <c r="J225" s="53"/>
      <c r="K225" s="53">
        <f t="shared" si="28"/>
        <v>72936.7</v>
      </c>
      <c r="L225" s="92">
        <f t="shared" si="29"/>
        <v>72936.7</v>
      </c>
      <c r="M225" s="52"/>
      <c r="N225" s="52"/>
      <c r="O225" s="50">
        <f t="shared" si="30"/>
        <v>72936.7</v>
      </c>
      <c r="P225" s="50">
        <f t="shared" si="30"/>
        <v>72936.7</v>
      </c>
      <c r="Q225" s="50"/>
      <c r="R225" s="50"/>
      <c r="S225" s="50">
        <f t="shared" si="35"/>
        <v>72936.7</v>
      </c>
      <c r="T225" s="50">
        <f t="shared" si="36"/>
        <v>72936.7</v>
      </c>
      <c r="U225" s="50"/>
      <c r="V225" s="50"/>
      <c r="W225" s="50">
        <f t="shared" si="31"/>
        <v>72936.7</v>
      </c>
      <c r="X225" s="50">
        <f t="shared" si="32"/>
        <v>72936.7</v>
      </c>
      <c r="Y225" s="50"/>
      <c r="Z225" s="50"/>
      <c r="AA225" s="50">
        <f t="shared" si="33"/>
        <v>72936.7</v>
      </c>
      <c r="AB225" s="50">
        <f t="shared" si="34"/>
        <v>72936.7</v>
      </c>
    </row>
    <row r="226" spans="1:28" ht="22.5" x14ac:dyDescent="0.2">
      <c r="A226" s="43" t="s">
        <v>79</v>
      </c>
      <c r="B226" s="56" t="s">
        <v>206</v>
      </c>
      <c r="C226" s="57" t="s">
        <v>3</v>
      </c>
      <c r="D226" s="56" t="s">
        <v>2</v>
      </c>
      <c r="E226" s="58" t="s">
        <v>214</v>
      </c>
      <c r="F226" s="61">
        <v>600</v>
      </c>
      <c r="G226" s="53">
        <f>G227</f>
        <v>72936.7</v>
      </c>
      <c r="H226" s="53">
        <f>H227</f>
        <v>72936.7</v>
      </c>
      <c r="I226" s="53"/>
      <c r="J226" s="53"/>
      <c r="K226" s="53">
        <f t="shared" si="28"/>
        <v>72936.7</v>
      </c>
      <c r="L226" s="92">
        <f t="shared" si="29"/>
        <v>72936.7</v>
      </c>
      <c r="M226" s="52"/>
      <c r="N226" s="52"/>
      <c r="O226" s="50">
        <f t="shared" si="30"/>
        <v>72936.7</v>
      </c>
      <c r="P226" s="50">
        <f t="shared" si="30"/>
        <v>72936.7</v>
      </c>
      <c r="Q226" s="50"/>
      <c r="R226" s="50"/>
      <c r="S226" s="50">
        <f t="shared" si="35"/>
        <v>72936.7</v>
      </c>
      <c r="T226" s="50">
        <f t="shared" si="36"/>
        <v>72936.7</v>
      </c>
      <c r="U226" s="50"/>
      <c r="V226" s="50"/>
      <c r="W226" s="50">
        <f t="shared" si="31"/>
        <v>72936.7</v>
      </c>
      <c r="X226" s="50">
        <f t="shared" si="32"/>
        <v>72936.7</v>
      </c>
      <c r="Y226" s="50"/>
      <c r="Z226" s="50"/>
      <c r="AA226" s="50">
        <f t="shared" si="33"/>
        <v>72936.7</v>
      </c>
      <c r="AB226" s="50">
        <f t="shared" si="34"/>
        <v>72936.7</v>
      </c>
    </row>
    <row r="227" spans="1:28" x14ac:dyDescent="0.2">
      <c r="A227" s="43" t="s">
        <v>156</v>
      </c>
      <c r="B227" s="56" t="s">
        <v>206</v>
      </c>
      <c r="C227" s="57" t="s">
        <v>3</v>
      </c>
      <c r="D227" s="56" t="s">
        <v>2</v>
      </c>
      <c r="E227" s="58" t="s">
        <v>214</v>
      </c>
      <c r="F227" s="61">
        <v>610</v>
      </c>
      <c r="G227" s="53">
        <v>72936.7</v>
      </c>
      <c r="H227" s="53">
        <v>72936.7</v>
      </c>
      <c r="I227" s="53"/>
      <c r="J227" s="53"/>
      <c r="K227" s="53">
        <f t="shared" si="28"/>
        <v>72936.7</v>
      </c>
      <c r="L227" s="92">
        <f t="shared" si="29"/>
        <v>72936.7</v>
      </c>
      <c r="M227" s="52"/>
      <c r="N227" s="52"/>
      <c r="O227" s="50">
        <f t="shared" si="30"/>
        <v>72936.7</v>
      </c>
      <c r="P227" s="50">
        <f t="shared" si="30"/>
        <v>72936.7</v>
      </c>
      <c r="Q227" s="50"/>
      <c r="R227" s="50"/>
      <c r="S227" s="50">
        <f t="shared" si="35"/>
        <v>72936.7</v>
      </c>
      <c r="T227" s="50">
        <f t="shared" si="36"/>
        <v>72936.7</v>
      </c>
      <c r="U227" s="50"/>
      <c r="V227" s="50"/>
      <c r="W227" s="50">
        <f t="shared" si="31"/>
        <v>72936.7</v>
      </c>
      <c r="X227" s="50">
        <f t="shared" si="32"/>
        <v>72936.7</v>
      </c>
      <c r="Y227" s="50"/>
      <c r="Z227" s="50"/>
      <c r="AA227" s="50">
        <f t="shared" si="33"/>
        <v>72936.7</v>
      </c>
      <c r="AB227" s="50">
        <f t="shared" si="34"/>
        <v>72936.7</v>
      </c>
    </row>
    <row r="228" spans="1:28" ht="45" x14ac:dyDescent="0.2">
      <c r="A228" s="43" t="s">
        <v>213</v>
      </c>
      <c r="B228" s="56" t="s">
        <v>206</v>
      </c>
      <c r="C228" s="57" t="s">
        <v>3</v>
      </c>
      <c r="D228" s="56" t="s">
        <v>2</v>
      </c>
      <c r="E228" s="58" t="s">
        <v>212</v>
      </c>
      <c r="F228" s="61" t="s">
        <v>7</v>
      </c>
      <c r="G228" s="53">
        <f>G229</f>
        <v>6298.1</v>
      </c>
      <c r="H228" s="53">
        <f>H229</f>
        <v>6298.1</v>
      </c>
      <c r="I228" s="53"/>
      <c r="J228" s="53"/>
      <c r="K228" s="53">
        <f t="shared" ref="K228:K294" si="37">G228+I228</f>
        <v>6298.1</v>
      </c>
      <c r="L228" s="92">
        <f t="shared" ref="L228:L294" si="38">H228+J228</f>
        <v>6298.1</v>
      </c>
      <c r="M228" s="52"/>
      <c r="N228" s="52"/>
      <c r="O228" s="50">
        <f t="shared" si="30"/>
        <v>6298.1</v>
      </c>
      <c r="P228" s="50">
        <f t="shared" si="30"/>
        <v>6298.1</v>
      </c>
      <c r="Q228" s="50"/>
      <c r="R228" s="50"/>
      <c r="S228" s="50">
        <f t="shared" si="35"/>
        <v>6298.1</v>
      </c>
      <c r="T228" s="50">
        <f t="shared" si="36"/>
        <v>6298.1</v>
      </c>
      <c r="U228" s="50"/>
      <c r="V228" s="50"/>
      <c r="W228" s="50">
        <f t="shared" si="31"/>
        <v>6298.1</v>
      </c>
      <c r="X228" s="50">
        <f t="shared" si="32"/>
        <v>6298.1</v>
      </c>
      <c r="Y228" s="50"/>
      <c r="Z228" s="50"/>
      <c r="AA228" s="50">
        <f t="shared" si="33"/>
        <v>6298.1</v>
      </c>
      <c r="AB228" s="50">
        <f t="shared" si="34"/>
        <v>6298.1</v>
      </c>
    </row>
    <row r="229" spans="1:28" ht="22.5" x14ac:dyDescent="0.2">
      <c r="A229" s="43" t="s">
        <v>79</v>
      </c>
      <c r="B229" s="56" t="s">
        <v>206</v>
      </c>
      <c r="C229" s="57" t="s">
        <v>3</v>
      </c>
      <c r="D229" s="56" t="s">
        <v>2</v>
      </c>
      <c r="E229" s="58" t="s">
        <v>212</v>
      </c>
      <c r="F229" s="61">
        <v>600</v>
      </c>
      <c r="G229" s="53">
        <f>G230</f>
        <v>6298.1</v>
      </c>
      <c r="H229" s="53">
        <f>H230</f>
        <v>6298.1</v>
      </c>
      <c r="I229" s="53"/>
      <c r="J229" s="53"/>
      <c r="K229" s="53">
        <f t="shared" si="37"/>
        <v>6298.1</v>
      </c>
      <c r="L229" s="92">
        <f t="shared" si="38"/>
        <v>6298.1</v>
      </c>
      <c r="M229" s="52"/>
      <c r="N229" s="52"/>
      <c r="O229" s="50">
        <f t="shared" si="30"/>
        <v>6298.1</v>
      </c>
      <c r="P229" s="50">
        <f t="shared" si="30"/>
        <v>6298.1</v>
      </c>
      <c r="Q229" s="50"/>
      <c r="R229" s="50"/>
      <c r="S229" s="50">
        <f t="shared" si="35"/>
        <v>6298.1</v>
      </c>
      <c r="T229" s="50">
        <f t="shared" si="36"/>
        <v>6298.1</v>
      </c>
      <c r="U229" s="50"/>
      <c r="V229" s="50"/>
      <c r="W229" s="50">
        <f t="shared" si="31"/>
        <v>6298.1</v>
      </c>
      <c r="X229" s="50">
        <f t="shared" si="32"/>
        <v>6298.1</v>
      </c>
      <c r="Y229" s="50"/>
      <c r="Z229" s="50"/>
      <c r="AA229" s="50">
        <f t="shared" si="33"/>
        <v>6298.1</v>
      </c>
      <c r="AB229" s="50">
        <f t="shared" si="34"/>
        <v>6298.1</v>
      </c>
    </row>
    <row r="230" spans="1:28" x14ac:dyDescent="0.2">
      <c r="A230" s="43" t="s">
        <v>156</v>
      </c>
      <c r="B230" s="56" t="s">
        <v>206</v>
      </c>
      <c r="C230" s="57" t="s">
        <v>3</v>
      </c>
      <c r="D230" s="56" t="s">
        <v>2</v>
      </c>
      <c r="E230" s="58" t="s">
        <v>212</v>
      </c>
      <c r="F230" s="61">
        <v>610</v>
      </c>
      <c r="G230" s="53">
        <v>6298.1</v>
      </c>
      <c r="H230" s="53">
        <v>6298.1</v>
      </c>
      <c r="I230" s="53"/>
      <c r="J230" s="53"/>
      <c r="K230" s="53">
        <f t="shared" si="37"/>
        <v>6298.1</v>
      </c>
      <c r="L230" s="92">
        <f t="shared" si="38"/>
        <v>6298.1</v>
      </c>
      <c r="M230" s="52"/>
      <c r="N230" s="52"/>
      <c r="O230" s="50">
        <f t="shared" si="30"/>
        <v>6298.1</v>
      </c>
      <c r="P230" s="50">
        <f t="shared" si="30"/>
        <v>6298.1</v>
      </c>
      <c r="Q230" s="50"/>
      <c r="R230" s="50"/>
      <c r="S230" s="50">
        <f t="shared" si="35"/>
        <v>6298.1</v>
      </c>
      <c r="T230" s="50">
        <f t="shared" si="36"/>
        <v>6298.1</v>
      </c>
      <c r="U230" s="50"/>
      <c r="V230" s="50"/>
      <c r="W230" s="50">
        <f t="shared" si="31"/>
        <v>6298.1</v>
      </c>
      <c r="X230" s="50">
        <f t="shared" si="32"/>
        <v>6298.1</v>
      </c>
      <c r="Y230" s="50"/>
      <c r="Z230" s="50"/>
      <c r="AA230" s="50">
        <f t="shared" si="33"/>
        <v>6298.1</v>
      </c>
      <c r="AB230" s="50">
        <f t="shared" si="34"/>
        <v>6298.1</v>
      </c>
    </row>
    <row r="231" spans="1:28" ht="45" x14ac:dyDescent="0.2">
      <c r="A231" s="43" t="s">
        <v>211</v>
      </c>
      <c r="B231" s="56" t="s">
        <v>206</v>
      </c>
      <c r="C231" s="57" t="s">
        <v>3</v>
      </c>
      <c r="D231" s="56" t="s">
        <v>2</v>
      </c>
      <c r="E231" s="58" t="s">
        <v>210</v>
      </c>
      <c r="F231" s="61" t="s">
        <v>7</v>
      </c>
      <c r="G231" s="53">
        <f>G232</f>
        <v>21959.599999999999</v>
      </c>
      <c r="H231" s="53">
        <f>H232</f>
        <v>21959.599999999999</v>
      </c>
      <c r="I231" s="53"/>
      <c r="J231" s="53"/>
      <c r="K231" s="53">
        <f t="shared" si="37"/>
        <v>21959.599999999999</v>
      </c>
      <c r="L231" s="92">
        <f t="shared" si="38"/>
        <v>21959.599999999999</v>
      </c>
      <c r="M231" s="52"/>
      <c r="N231" s="52"/>
      <c r="O231" s="50">
        <f t="shared" si="30"/>
        <v>21959.599999999999</v>
      </c>
      <c r="P231" s="50">
        <f t="shared" si="30"/>
        <v>21959.599999999999</v>
      </c>
      <c r="Q231" s="50"/>
      <c r="R231" s="50"/>
      <c r="S231" s="50">
        <f t="shared" si="35"/>
        <v>21959.599999999999</v>
      </c>
      <c r="T231" s="50">
        <f t="shared" si="36"/>
        <v>21959.599999999999</v>
      </c>
      <c r="U231" s="50"/>
      <c r="V231" s="50"/>
      <c r="W231" s="50">
        <f t="shared" si="31"/>
        <v>21959.599999999999</v>
      </c>
      <c r="X231" s="50">
        <f t="shared" si="32"/>
        <v>21959.599999999999</v>
      </c>
      <c r="Y231" s="50"/>
      <c r="Z231" s="50"/>
      <c r="AA231" s="50">
        <f t="shared" si="33"/>
        <v>21959.599999999999</v>
      </c>
      <c r="AB231" s="50">
        <f t="shared" si="34"/>
        <v>21959.599999999999</v>
      </c>
    </row>
    <row r="232" spans="1:28" ht="22.5" x14ac:dyDescent="0.2">
      <c r="A232" s="43" t="s">
        <v>79</v>
      </c>
      <c r="B232" s="56" t="s">
        <v>206</v>
      </c>
      <c r="C232" s="57" t="s">
        <v>3</v>
      </c>
      <c r="D232" s="56" t="s">
        <v>2</v>
      </c>
      <c r="E232" s="58" t="s">
        <v>210</v>
      </c>
      <c r="F232" s="61">
        <v>600</v>
      </c>
      <c r="G232" s="53">
        <f>G233</f>
        <v>21959.599999999999</v>
      </c>
      <c r="H232" s="53">
        <f>H233</f>
        <v>21959.599999999999</v>
      </c>
      <c r="I232" s="53"/>
      <c r="J232" s="53"/>
      <c r="K232" s="53">
        <f t="shared" si="37"/>
        <v>21959.599999999999</v>
      </c>
      <c r="L232" s="92">
        <f t="shared" si="38"/>
        <v>21959.599999999999</v>
      </c>
      <c r="M232" s="52"/>
      <c r="N232" s="52"/>
      <c r="O232" s="50">
        <f t="shared" si="30"/>
        <v>21959.599999999999</v>
      </c>
      <c r="P232" s="50">
        <f t="shared" si="30"/>
        <v>21959.599999999999</v>
      </c>
      <c r="Q232" s="50"/>
      <c r="R232" s="50"/>
      <c r="S232" s="50">
        <f t="shared" si="35"/>
        <v>21959.599999999999</v>
      </c>
      <c r="T232" s="50">
        <f t="shared" si="36"/>
        <v>21959.599999999999</v>
      </c>
      <c r="U232" s="50"/>
      <c r="V232" s="50"/>
      <c r="W232" s="50">
        <f t="shared" si="31"/>
        <v>21959.599999999999</v>
      </c>
      <c r="X232" s="50">
        <f t="shared" si="32"/>
        <v>21959.599999999999</v>
      </c>
      <c r="Y232" s="50"/>
      <c r="Z232" s="50"/>
      <c r="AA232" s="50">
        <f t="shared" si="33"/>
        <v>21959.599999999999</v>
      </c>
      <c r="AB232" s="50">
        <f t="shared" si="34"/>
        <v>21959.599999999999</v>
      </c>
    </row>
    <row r="233" spans="1:28" x14ac:dyDescent="0.2">
      <c r="A233" s="43" t="s">
        <v>156</v>
      </c>
      <c r="B233" s="56" t="s">
        <v>206</v>
      </c>
      <c r="C233" s="57" t="s">
        <v>3</v>
      </c>
      <c r="D233" s="56" t="s">
        <v>2</v>
      </c>
      <c r="E233" s="58" t="s">
        <v>210</v>
      </c>
      <c r="F233" s="61">
        <v>610</v>
      </c>
      <c r="G233" s="53">
        <v>21959.599999999999</v>
      </c>
      <c r="H233" s="53">
        <v>21959.599999999999</v>
      </c>
      <c r="I233" s="53"/>
      <c r="J233" s="53"/>
      <c r="K233" s="53">
        <f t="shared" si="37"/>
        <v>21959.599999999999</v>
      </c>
      <c r="L233" s="92">
        <f t="shared" si="38"/>
        <v>21959.599999999999</v>
      </c>
      <c r="M233" s="52"/>
      <c r="N233" s="52"/>
      <c r="O233" s="50">
        <f t="shared" si="30"/>
        <v>21959.599999999999</v>
      </c>
      <c r="P233" s="50">
        <f t="shared" si="30"/>
        <v>21959.599999999999</v>
      </c>
      <c r="Q233" s="50"/>
      <c r="R233" s="50"/>
      <c r="S233" s="50">
        <f t="shared" si="35"/>
        <v>21959.599999999999</v>
      </c>
      <c r="T233" s="50">
        <f t="shared" si="36"/>
        <v>21959.599999999999</v>
      </c>
      <c r="U233" s="50"/>
      <c r="V233" s="50"/>
      <c r="W233" s="50">
        <f t="shared" si="31"/>
        <v>21959.599999999999</v>
      </c>
      <c r="X233" s="50">
        <f t="shared" si="32"/>
        <v>21959.599999999999</v>
      </c>
      <c r="Y233" s="50"/>
      <c r="Z233" s="50"/>
      <c r="AA233" s="50">
        <f t="shared" si="33"/>
        <v>21959.599999999999</v>
      </c>
      <c r="AB233" s="50">
        <f t="shared" si="34"/>
        <v>21959.599999999999</v>
      </c>
    </row>
    <row r="234" spans="1:28" ht="45" x14ac:dyDescent="0.2">
      <c r="A234" s="43" t="s">
        <v>223</v>
      </c>
      <c r="B234" s="56" t="s">
        <v>206</v>
      </c>
      <c r="C234" s="57" t="s">
        <v>3</v>
      </c>
      <c r="D234" s="56" t="s">
        <v>2</v>
      </c>
      <c r="E234" s="58" t="s">
        <v>222</v>
      </c>
      <c r="F234" s="61" t="s">
        <v>7</v>
      </c>
      <c r="G234" s="53">
        <f>G235</f>
        <v>858.8</v>
      </c>
      <c r="H234" s="53">
        <f>H235</f>
        <v>858.8</v>
      </c>
      <c r="I234" s="53"/>
      <c r="J234" s="53"/>
      <c r="K234" s="53">
        <f t="shared" si="37"/>
        <v>858.8</v>
      </c>
      <c r="L234" s="92">
        <f t="shared" si="38"/>
        <v>858.8</v>
      </c>
      <c r="M234" s="52"/>
      <c r="N234" s="52"/>
      <c r="O234" s="50">
        <f t="shared" si="30"/>
        <v>858.8</v>
      </c>
      <c r="P234" s="50">
        <f t="shared" si="30"/>
        <v>858.8</v>
      </c>
      <c r="Q234" s="50"/>
      <c r="R234" s="50"/>
      <c r="S234" s="50">
        <f t="shared" si="35"/>
        <v>858.8</v>
      </c>
      <c r="T234" s="50">
        <f t="shared" si="36"/>
        <v>858.8</v>
      </c>
      <c r="U234" s="50"/>
      <c r="V234" s="50"/>
      <c r="W234" s="50">
        <f t="shared" si="31"/>
        <v>858.8</v>
      </c>
      <c r="X234" s="50">
        <f t="shared" si="32"/>
        <v>858.8</v>
      </c>
      <c r="Y234" s="50"/>
      <c r="Z234" s="50"/>
      <c r="AA234" s="50">
        <f t="shared" si="33"/>
        <v>858.8</v>
      </c>
      <c r="AB234" s="50">
        <f t="shared" si="34"/>
        <v>858.8</v>
      </c>
    </row>
    <row r="235" spans="1:28" ht="22.5" x14ac:dyDescent="0.2">
      <c r="A235" s="43" t="s">
        <v>79</v>
      </c>
      <c r="B235" s="56" t="s">
        <v>206</v>
      </c>
      <c r="C235" s="57" t="s">
        <v>3</v>
      </c>
      <c r="D235" s="56" t="s">
        <v>2</v>
      </c>
      <c r="E235" s="58" t="s">
        <v>222</v>
      </c>
      <c r="F235" s="61">
        <v>600</v>
      </c>
      <c r="G235" s="53">
        <f>G236</f>
        <v>858.8</v>
      </c>
      <c r="H235" s="53">
        <f>H236</f>
        <v>858.8</v>
      </c>
      <c r="I235" s="53"/>
      <c r="J235" s="53"/>
      <c r="K235" s="53">
        <f t="shared" si="37"/>
        <v>858.8</v>
      </c>
      <c r="L235" s="92">
        <f t="shared" si="38"/>
        <v>858.8</v>
      </c>
      <c r="M235" s="52"/>
      <c r="N235" s="52"/>
      <c r="O235" s="50">
        <f t="shared" si="30"/>
        <v>858.8</v>
      </c>
      <c r="P235" s="50">
        <f t="shared" si="30"/>
        <v>858.8</v>
      </c>
      <c r="Q235" s="50"/>
      <c r="R235" s="50"/>
      <c r="S235" s="50">
        <f t="shared" si="35"/>
        <v>858.8</v>
      </c>
      <c r="T235" s="50">
        <f t="shared" si="36"/>
        <v>858.8</v>
      </c>
      <c r="U235" s="50"/>
      <c r="V235" s="50"/>
      <c r="W235" s="50">
        <f t="shared" si="31"/>
        <v>858.8</v>
      </c>
      <c r="X235" s="50">
        <f t="shared" si="32"/>
        <v>858.8</v>
      </c>
      <c r="Y235" s="50"/>
      <c r="Z235" s="50"/>
      <c r="AA235" s="50">
        <f t="shared" si="33"/>
        <v>858.8</v>
      </c>
      <c r="AB235" s="50">
        <f t="shared" si="34"/>
        <v>858.8</v>
      </c>
    </row>
    <row r="236" spans="1:28" x14ac:dyDescent="0.2">
      <c r="A236" s="43" t="s">
        <v>156</v>
      </c>
      <c r="B236" s="56" t="s">
        <v>206</v>
      </c>
      <c r="C236" s="57" t="s">
        <v>3</v>
      </c>
      <c r="D236" s="56" t="s">
        <v>2</v>
      </c>
      <c r="E236" s="58" t="s">
        <v>222</v>
      </c>
      <c r="F236" s="61">
        <v>610</v>
      </c>
      <c r="G236" s="53">
        <v>858.8</v>
      </c>
      <c r="H236" s="53">
        <v>858.8</v>
      </c>
      <c r="I236" s="53"/>
      <c r="J236" s="53"/>
      <c r="K236" s="53">
        <f t="shared" si="37"/>
        <v>858.8</v>
      </c>
      <c r="L236" s="92">
        <f t="shared" si="38"/>
        <v>858.8</v>
      </c>
      <c r="M236" s="52"/>
      <c r="N236" s="52"/>
      <c r="O236" s="50">
        <f t="shared" si="30"/>
        <v>858.8</v>
      </c>
      <c r="P236" s="50">
        <f t="shared" si="30"/>
        <v>858.8</v>
      </c>
      <c r="Q236" s="50"/>
      <c r="R236" s="50"/>
      <c r="S236" s="50">
        <f t="shared" si="35"/>
        <v>858.8</v>
      </c>
      <c r="T236" s="50">
        <f t="shared" si="36"/>
        <v>858.8</v>
      </c>
      <c r="U236" s="50"/>
      <c r="V236" s="50"/>
      <c r="W236" s="50">
        <f t="shared" si="31"/>
        <v>858.8</v>
      </c>
      <c r="X236" s="50">
        <f t="shared" si="32"/>
        <v>858.8</v>
      </c>
      <c r="Y236" s="50"/>
      <c r="Z236" s="50"/>
      <c r="AA236" s="50">
        <f t="shared" si="33"/>
        <v>858.8</v>
      </c>
      <c r="AB236" s="50">
        <f t="shared" si="34"/>
        <v>858.8</v>
      </c>
    </row>
    <row r="237" spans="1:28" ht="33.75" x14ac:dyDescent="0.2">
      <c r="A237" s="43" t="s">
        <v>311</v>
      </c>
      <c r="B237" s="56" t="s">
        <v>206</v>
      </c>
      <c r="C237" s="57" t="s">
        <v>3</v>
      </c>
      <c r="D237" s="56" t="s">
        <v>2</v>
      </c>
      <c r="E237" s="58" t="s">
        <v>276</v>
      </c>
      <c r="F237" s="61" t="s">
        <v>7</v>
      </c>
      <c r="G237" s="117">
        <f>G238</f>
        <v>300</v>
      </c>
      <c r="H237" s="53">
        <f>H238</f>
        <v>300</v>
      </c>
      <c r="I237" s="117"/>
      <c r="J237" s="53"/>
      <c r="K237" s="117">
        <f t="shared" si="37"/>
        <v>300</v>
      </c>
      <c r="L237" s="92">
        <f t="shared" si="38"/>
        <v>300</v>
      </c>
      <c r="M237" s="52"/>
      <c r="N237" s="52"/>
      <c r="O237" s="50">
        <f t="shared" si="30"/>
        <v>300</v>
      </c>
      <c r="P237" s="50">
        <f t="shared" si="30"/>
        <v>300</v>
      </c>
      <c r="Q237" s="50"/>
      <c r="R237" s="50"/>
      <c r="S237" s="50">
        <f t="shared" si="35"/>
        <v>300</v>
      </c>
      <c r="T237" s="50">
        <f t="shared" si="36"/>
        <v>300</v>
      </c>
      <c r="U237" s="50"/>
      <c r="V237" s="50"/>
      <c r="W237" s="50">
        <f t="shared" si="31"/>
        <v>300</v>
      </c>
      <c r="X237" s="50">
        <f t="shared" si="32"/>
        <v>300</v>
      </c>
      <c r="Y237" s="50"/>
      <c r="Z237" s="50"/>
      <c r="AA237" s="50">
        <f t="shared" si="33"/>
        <v>300</v>
      </c>
      <c r="AB237" s="50">
        <f t="shared" si="34"/>
        <v>300</v>
      </c>
    </row>
    <row r="238" spans="1:28" ht="22.5" x14ac:dyDescent="0.2">
      <c r="A238" s="43" t="s">
        <v>79</v>
      </c>
      <c r="B238" s="56" t="s">
        <v>206</v>
      </c>
      <c r="C238" s="57" t="s">
        <v>3</v>
      </c>
      <c r="D238" s="56" t="s">
        <v>2</v>
      </c>
      <c r="E238" s="58" t="s">
        <v>276</v>
      </c>
      <c r="F238" s="61">
        <v>600</v>
      </c>
      <c r="G238" s="117">
        <f>G239</f>
        <v>300</v>
      </c>
      <c r="H238" s="53">
        <f>H239</f>
        <v>300</v>
      </c>
      <c r="I238" s="117"/>
      <c r="J238" s="53"/>
      <c r="K238" s="117">
        <f t="shared" si="37"/>
        <v>300</v>
      </c>
      <c r="L238" s="92">
        <f t="shared" si="38"/>
        <v>300</v>
      </c>
      <c r="M238" s="52"/>
      <c r="N238" s="52"/>
      <c r="O238" s="50">
        <f t="shared" ref="O238:P304" si="39">K238+M238</f>
        <v>300</v>
      </c>
      <c r="P238" s="50">
        <f t="shared" si="39"/>
        <v>300</v>
      </c>
      <c r="Q238" s="50"/>
      <c r="R238" s="50"/>
      <c r="S238" s="50">
        <f t="shared" si="35"/>
        <v>300</v>
      </c>
      <c r="T238" s="50">
        <f t="shared" si="36"/>
        <v>300</v>
      </c>
      <c r="U238" s="50"/>
      <c r="V238" s="50"/>
      <c r="W238" s="50">
        <f t="shared" si="31"/>
        <v>300</v>
      </c>
      <c r="X238" s="50">
        <f t="shared" si="32"/>
        <v>300</v>
      </c>
      <c r="Y238" s="50"/>
      <c r="Z238" s="50"/>
      <c r="AA238" s="50">
        <f t="shared" si="33"/>
        <v>300</v>
      </c>
      <c r="AB238" s="50">
        <f t="shared" si="34"/>
        <v>300</v>
      </c>
    </row>
    <row r="239" spans="1:28" x14ac:dyDescent="0.2">
      <c r="A239" s="43" t="s">
        <v>156</v>
      </c>
      <c r="B239" s="56" t="s">
        <v>206</v>
      </c>
      <c r="C239" s="57" t="s">
        <v>3</v>
      </c>
      <c r="D239" s="56" t="s">
        <v>2</v>
      </c>
      <c r="E239" s="58" t="s">
        <v>276</v>
      </c>
      <c r="F239" s="61">
        <v>610</v>
      </c>
      <c r="G239" s="117">
        <v>300</v>
      </c>
      <c r="H239" s="53">
        <v>300</v>
      </c>
      <c r="I239" s="117"/>
      <c r="J239" s="53"/>
      <c r="K239" s="117">
        <f t="shared" si="37"/>
        <v>300</v>
      </c>
      <c r="L239" s="92">
        <f t="shared" si="38"/>
        <v>300</v>
      </c>
      <c r="M239" s="52"/>
      <c r="N239" s="52"/>
      <c r="O239" s="50">
        <f t="shared" si="39"/>
        <v>300</v>
      </c>
      <c r="P239" s="50">
        <f t="shared" si="39"/>
        <v>300</v>
      </c>
      <c r="Q239" s="50"/>
      <c r="R239" s="50"/>
      <c r="S239" s="50">
        <f t="shared" si="35"/>
        <v>300</v>
      </c>
      <c r="T239" s="50">
        <f t="shared" si="36"/>
        <v>300</v>
      </c>
      <c r="U239" s="50"/>
      <c r="V239" s="50"/>
      <c r="W239" s="50">
        <f t="shared" si="31"/>
        <v>300</v>
      </c>
      <c r="X239" s="50">
        <f t="shared" si="32"/>
        <v>300</v>
      </c>
      <c r="Y239" s="50"/>
      <c r="Z239" s="50"/>
      <c r="AA239" s="50">
        <f t="shared" si="33"/>
        <v>300</v>
      </c>
      <c r="AB239" s="50">
        <f t="shared" si="34"/>
        <v>300</v>
      </c>
    </row>
    <row r="240" spans="1:28" x14ac:dyDescent="0.2">
      <c r="A240" s="43" t="s">
        <v>308</v>
      </c>
      <c r="B240" s="56" t="s">
        <v>206</v>
      </c>
      <c r="C240" s="57" t="s">
        <v>3</v>
      </c>
      <c r="D240" s="56" t="s">
        <v>2</v>
      </c>
      <c r="E240" s="58" t="s">
        <v>209</v>
      </c>
      <c r="F240" s="61" t="s">
        <v>7</v>
      </c>
      <c r="G240" s="53">
        <f>G241</f>
        <v>752</v>
      </c>
      <c r="H240" s="53">
        <f>H241</f>
        <v>752</v>
      </c>
      <c r="I240" s="53"/>
      <c r="J240" s="53"/>
      <c r="K240" s="53">
        <f t="shared" si="37"/>
        <v>752</v>
      </c>
      <c r="L240" s="92">
        <f t="shared" si="38"/>
        <v>752</v>
      </c>
      <c r="M240" s="52"/>
      <c r="N240" s="52"/>
      <c r="O240" s="50">
        <f t="shared" si="39"/>
        <v>752</v>
      </c>
      <c r="P240" s="50">
        <f t="shared" si="39"/>
        <v>752</v>
      </c>
      <c r="Q240" s="50"/>
      <c r="R240" s="50"/>
      <c r="S240" s="50">
        <f t="shared" si="35"/>
        <v>752</v>
      </c>
      <c r="T240" s="50">
        <f t="shared" si="36"/>
        <v>752</v>
      </c>
      <c r="U240" s="50"/>
      <c r="V240" s="50"/>
      <c r="W240" s="50">
        <f t="shared" si="31"/>
        <v>752</v>
      </c>
      <c r="X240" s="50">
        <f t="shared" si="32"/>
        <v>752</v>
      </c>
      <c r="Y240" s="50"/>
      <c r="Z240" s="50"/>
      <c r="AA240" s="50">
        <f t="shared" si="33"/>
        <v>752</v>
      </c>
      <c r="AB240" s="50">
        <f t="shared" si="34"/>
        <v>752</v>
      </c>
    </row>
    <row r="241" spans="1:28" ht="22.5" x14ac:dyDescent="0.2">
      <c r="A241" s="43" t="s">
        <v>79</v>
      </c>
      <c r="B241" s="56" t="s">
        <v>206</v>
      </c>
      <c r="C241" s="57" t="s">
        <v>3</v>
      </c>
      <c r="D241" s="56" t="s">
        <v>2</v>
      </c>
      <c r="E241" s="58" t="s">
        <v>209</v>
      </c>
      <c r="F241" s="61">
        <v>600</v>
      </c>
      <c r="G241" s="53">
        <f>G242</f>
        <v>752</v>
      </c>
      <c r="H241" s="53">
        <f>H242</f>
        <v>752</v>
      </c>
      <c r="I241" s="53"/>
      <c r="J241" s="53"/>
      <c r="K241" s="53">
        <f t="shared" si="37"/>
        <v>752</v>
      </c>
      <c r="L241" s="92">
        <f t="shared" si="38"/>
        <v>752</v>
      </c>
      <c r="M241" s="52"/>
      <c r="N241" s="52"/>
      <c r="O241" s="50">
        <f t="shared" si="39"/>
        <v>752</v>
      </c>
      <c r="P241" s="50">
        <f t="shared" si="39"/>
        <v>752</v>
      </c>
      <c r="Q241" s="50"/>
      <c r="R241" s="50"/>
      <c r="S241" s="50">
        <f t="shared" si="35"/>
        <v>752</v>
      </c>
      <c r="T241" s="50">
        <f t="shared" si="36"/>
        <v>752</v>
      </c>
      <c r="U241" s="50"/>
      <c r="V241" s="50"/>
      <c r="W241" s="50">
        <f t="shared" si="31"/>
        <v>752</v>
      </c>
      <c r="X241" s="50">
        <f t="shared" si="32"/>
        <v>752</v>
      </c>
      <c r="Y241" s="50"/>
      <c r="Z241" s="50"/>
      <c r="AA241" s="50">
        <f t="shared" si="33"/>
        <v>752</v>
      </c>
      <c r="AB241" s="50">
        <f t="shared" si="34"/>
        <v>752</v>
      </c>
    </row>
    <row r="242" spans="1:28" x14ac:dyDescent="0.2">
      <c r="A242" s="43" t="s">
        <v>156</v>
      </c>
      <c r="B242" s="56" t="s">
        <v>206</v>
      </c>
      <c r="C242" s="57" t="s">
        <v>3</v>
      </c>
      <c r="D242" s="56" t="s">
        <v>2</v>
      </c>
      <c r="E242" s="58" t="s">
        <v>209</v>
      </c>
      <c r="F242" s="61">
        <v>610</v>
      </c>
      <c r="G242" s="53">
        <f>50+702</f>
        <v>752</v>
      </c>
      <c r="H242" s="53">
        <f>50+702</f>
        <v>752</v>
      </c>
      <c r="I242" s="53"/>
      <c r="J242" s="53"/>
      <c r="K242" s="53">
        <f t="shared" si="37"/>
        <v>752</v>
      </c>
      <c r="L242" s="92">
        <f t="shared" si="38"/>
        <v>752</v>
      </c>
      <c r="M242" s="52"/>
      <c r="N242" s="52"/>
      <c r="O242" s="50">
        <f t="shared" si="39"/>
        <v>752</v>
      </c>
      <c r="P242" s="50">
        <f t="shared" si="39"/>
        <v>752</v>
      </c>
      <c r="Q242" s="50"/>
      <c r="R242" s="50"/>
      <c r="S242" s="50">
        <f t="shared" si="35"/>
        <v>752</v>
      </c>
      <c r="T242" s="50">
        <f t="shared" si="36"/>
        <v>752</v>
      </c>
      <c r="U242" s="50"/>
      <c r="V242" s="50"/>
      <c r="W242" s="50">
        <f t="shared" si="31"/>
        <v>752</v>
      </c>
      <c r="X242" s="50">
        <f t="shared" si="32"/>
        <v>752</v>
      </c>
      <c r="Y242" s="50"/>
      <c r="Z242" s="50"/>
      <c r="AA242" s="50">
        <f t="shared" si="33"/>
        <v>752</v>
      </c>
      <c r="AB242" s="50">
        <f t="shared" si="34"/>
        <v>752</v>
      </c>
    </row>
    <row r="243" spans="1:28" ht="78.75" x14ac:dyDescent="0.2">
      <c r="A243" s="43" t="s">
        <v>219</v>
      </c>
      <c r="B243" s="46" t="s">
        <v>206</v>
      </c>
      <c r="C243" s="47" t="s">
        <v>3</v>
      </c>
      <c r="D243" s="46" t="s">
        <v>2</v>
      </c>
      <c r="E243" s="58" t="s">
        <v>355</v>
      </c>
      <c r="F243" s="61"/>
      <c r="G243" s="53"/>
      <c r="H243" s="53"/>
      <c r="I243" s="53"/>
      <c r="J243" s="53"/>
      <c r="K243" s="53"/>
      <c r="L243" s="92"/>
      <c r="M243" s="52"/>
      <c r="N243" s="52"/>
      <c r="O243" s="50"/>
      <c r="P243" s="50"/>
      <c r="Q243" s="139">
        <f>Q244</f>
        <v>582.9</v>
      </c>
      <c r="R243" s="99">
        <f>R244</f>
        <v>582.9</v>
      </c>
      <c r="S243" s="50">
        <f t="shared" si="35"/>
        <v>582.9</v>
      </c>
      <c r="T243" s="50">
        <f t="shared" si="36"/>
        <v>582.9</v>
      </c>
      <c r="U243" s="50"/>
      <c r="V243" s="50"/>
      <c r="W243" s="50">
        <f t="shared" si="31"/>
        <v>582.9</v>
      </c>
      <c r="X243" s="50">
        <f t="shared" si="32"/>
        <v>582.9</v>
      </c>
      <c r="Y243" s="50"/>
      <c r="Z243" s="50"/>
      <c r="AA243" s="50">
        <f t="shared" si="33"/>
        <v>582.9</v>
      </c>
      <c r="AB243" s="50">
        <f t="shared" si="34"/>
        <v>582.9</v>
      </c>
    </row>
    <row r="244" spans="1:28" ht="22.5" x14ac:dyDescent="0.2">
      <c r="A244" s="43" t="s">
        <v>79</v>
      </c>
      <c r="B244" s="46" t="s">
        <v>206</v>
      </c>
      <c r="C244" s="47" t="s">
        <v>3</v>
      </c>
      <c r="D244" s="46" t="s">
        <v>2</v>
      </c>
      <c r="E244" s="58" t="s">
        <v>355</v>
      </c>
      <c r="F244" s="61">
        <v>600</v>
      </c>
      <c r="G244" s="53"/>
      <c r="H244" s="53"/>
      <c r="I244" s="53"/>
      <c r="J244" s="53"/>
      <c r="K244" s="53"/>
      <c r="L244" s="92"/>
      <c r="M244" s="52"/>
      <c r="N244" s="52"/>
      <c r="O244" s="50"/>
      <c r="P244" s="50"/>
      <c r="Q244" s="139">
        <f>Q245</f>
        <v>582.9</v>
      </c>
      <c r="R244" s="99">
        <f>R245</f>
        <v>582.9</v>
      </c>
      <c r="S244" s="50">
        <f t="shared" si="35"/>
        <v>582.9</v>
      </c>
      <c r="T244" s="50">
        <f t="shared" si="36"/>
        <v>582.9</v>
      </c>
      <c r="U244" s="50"/>
      <c r="V244" s="50"/>
      <c r="W244" s="50">
        <f t="shared" si="31"/>
        <v>582.9</v>
      </c>
      <c r="X244" s="50">
        <f t="shared" si="32"/>
        <v>582.9</v>
      </c>
      <c r="Y244" s="50"/>
      <c r="Z244" s="50"/>
      <c r="AA244" s="50">
        <f t="shared" si="33"/>
        <v>582.9</v>
      </c>
      <c r="AB244" s="50">
        <f t="shared" si="34"/>
        <v>582.9</v>
      </c>
    </row>
    <row r="245" spans="1:28" x14ac:dyDescent="0.2">
      <c r="A245" s="43" t="s">
        <v>156</v>
      </c>
      <c r="B245" s="46" t="s">
        <v>206</v>
      </c>
      <c r="C245" s="47" t="s">
        <v>3</v>
      </c>
      <c r="D245" s="46" t="s">
        <v>2</v>
      </c>
      <c r="E245" s="58" t="s">
        <v>355</v>
      </c>
      <c r="F245" s="61">
        <v>610</v>
      </c>
      <c r="G245" s="53"/>
      <c r="H245" s="53"/>
      <c r="I245" s="53"/>
      <c r="J245" s="53"/>
      <c r="K245" s="53"/>
      <c r="L245" s="92"/>
      <c r="M245" s="52"/>
      <c r="N245" s="52"/>
      <c r="O245" s="50"/>
      <c r="P245" s="50"/>
      <c r="Q245" s="139">
        <f>502.8+80.1</f>
        <v>582.9</v>
      </c>
      <c r="R245" s="99">
        <f>508.1+74.8</f>
        <v>582.9</v>
      </c>
      <c r="S245" s="50">
        <f t="shared" si="35"/>
        <v>582.9</v>
      </c>
      <c r="T245" s="50">
        <f t="shared" si="36"/>
        <v>582.9</v>
      </c>
      <c r="U245" s="50"/>
      <c r="V245" s="50"/>
      <c r="W245" s="50">
        <f t="shared" si="31"/>
        <v>582.9</v>
      </c>
      <c r="X245" s="50">
        <f t="shared" si="32"/>
        <v>582.9</v>
      </c>
      <c r="Y245" s="50"/>
      <c r="Z245" s="50"/>
      <c r="AA245" s="50">
        <f t="shared" si="33"/>
        <v>582.9</v>
      </c>
      <c r="AB245" s="50">
        <f t="shared" si="34"/>
        <v>582.9</v>
      </c>
    </row>
    <row r="246" spans="1:28" ht="22.5" x14ac:dyDescent="0.2">
      <c r="A246" s="43" t="s">
        <v>269</v>
      </c>
      <c r="B246" s="56" t="s">
        <v>206</v>
      </c>
      <c r="C246" s="57" t="s">
        <v>3</v>
      </c>
      <c r="D246" s="56" t="s">
        <v>2</v>
      </c>
      <c r="E246" s="58" t="s">
        <v>208</v>
      </c>
      <c r="F246" s="61" t="s">
        <v>7</v>
      </c>
      <c r="G246" s="53">
        <f>G247</f>
        <v>215</v>
      </c>
      <c r="H246" s="53">
        <f>H247</f>
        <v>215</v>
      </c>
      <c r="I246" s="53"/>
      <c r="J246" s="53"/>
      <c r="K246" s="53">
        <f t="shared" si="37"/>
        <v>215</v>
      </c>
      <c r="L246" s="92">
        <f t="shared" si="38"/>
        <v>215</v>
      </c>
      <c r="M246" s="52"/>
      <c r="N246" s="52"/>
      <c r="O246" s="50">
        <f t="shared" si="39"/>
        <v>215</v>
      </c>
      <c r="P246" s="50">
        <f t="shared" si="39"/>
        <v>215</v>
      </c>
      <c r="Q246" s="50"/>
      <c r="R246" s="50"/>
      <c r="S246" s="50">
        <f t="shared" si="35"/>
        <v>215</v>
      </c>
      <c r="T246" s="50">
        <f t="shared" si="36"/>
        <v>215</v>
      </c>
      <c r="U246" s="50"/>
      <c r="V246" s="50"/>
      <c r="W246" s="50">
        <f t="shared" si="31"/>
        <v>215</v>
      </c>
      <c r="X246" s="50">
        <f t="shared" si="32"/>
        <v>215</v>
      </c>
      <c r="Y246" s="50"/>
      <c r="Z246" s="50"/>
      <c r="AA246" s="50">
        <f t="shared" si="33"/>
        <v>215</v>
      </c>
      <c r="AB246" s="50">
        <f t="shared" si="34"/>
        <v>215</v>
      </c>
    </row>
    <row r="247" spans="1:28" ht="22.5" x14ac:dyDescent="0.2">
      <c r="A247" s="43" t="s">
        <v>79</v>
      </c>
      <c r="B247" s="56" t="s">
        <v>206</v>
      </c>
      <c r="C247" s="57" t="s">
        <v>3</v>
      </c>
      <c r="D247" s="56" t="s">
        <v>2</v>
      </c>
      <c r="E247" s="58" t="s">
        <v>208</v>
      </c>
      <c r="F247" s="61">
        <v>600</v>
      </c>
      <c r="G247" s="53">
        <f>G248</f>
        <v>215</v>
      </c>
      <c r="H247" s="53">
        <f>H248</f>
        <v>215</v>
      </c>
      <c r="I247" s="53"/>
      <c r="J247" s="53"/>
      <c r="K247" s="53">
        <f t="shared" si="37"/>
        <v>215</v>
      </c>
      <c r="L247" s="92">
        <f t="shared" si="38"/>
        <v>215</v>
      </c>
      <c r="M247" s="52"/>
      <c r="N247" s="52"/>
      <c r="O247" s="50">
        <f t="shared" si="39"/>
        <v>215</v>
      </c>
      <c r="P247" s="50">
        <f t="shared" si="39"/>
        <v>215</v>
      </c>
      <c r="Q247" s="50"/>
      <c r="R247" s="50"/>
      <c r="S247" s="50">
        <f t="shared" si="35"/>
        <v>215</v>
      </c>
      <c r="T247" s="50">
        <f t="shared" si="36"/>
        <v>215</v>
      </c>
      <c r="U247" s="50"/>
      <c r="V247" s="50"/>
      <c r="W247" s="50">
        <f t="shared" si="31"/>
        <v>215</v>
      </c>
      <c r="X247" s="50">
        <f t="shared" si="32"/>
        <v>215</v>
      </c>
      <c r="Y247" s="50"/>
      <c r="Z247" s="50"/>
      <c r="AA247" s="50">
        <f t="shared" si="33"/>
        <v>215</v>
      </c>
      <c r="AB247" s="50">
        <f t="shared" si="34"/>
        <v>215</v>
      </c>
    </row>
    <row r="248" spans="1:28" x14ac:dyDescent="0.2">
      <c r="A248" s="43" t="s">
        <v>156</v>
      </c>
      <c r="B248" s="56" t="s">
        <v>206</v>
      </c>
      <c r="C248" s="57" t="s">
        <v>3</v>
      </c>
      <c r="D248" s="56" t="s">
        <v>2</v>
      </c>
      <c r="E248" s="58" t="s">
        <v>208</v>
      </c>
      <c r="F248" s="61">
        <v>610</v>
      </c>
      <c r="G248" s="53">
        <f>215</f>
        <v>215</v>
      </c>
      <c r="H248" s="53">
        <v>215</v>
      </c>
      <c r="I248" s="53"/>
      <c r="J248" s="53"/>
      <c r="K248" s="53">
        <f t="shared" si="37"/>
        <v>215</v>
      </c>
      <c r="L248" s="92">
        <f t="shared" si="38"/>
        <v>215</v>
      </c>
      <c r="M248" s="52"/>
      <c r="N248" s="52"/>
      <c r="O248" s="50">
        <f t="shared" si="39"/>
        <v>215</v>
      </c>
      <c r="P248" s="50">
        <f t="shared" si="39"/>
        <v>215</v>
      </c>
      <c r="Q248" s="50"/>
      <c r="R248" s="50"/>
      <c r="S248" s="50">
        <f t="shared" si="35"/>
        <v>215</v>
      </c>
      <c r="T248" s="50">
        <f t="shared" si="36"/>
        <v>215</v>
      </c>
      <c r="U248" s="50"/>
      <c r="V248" s="50"/>
      <c r="W248" s="50">
        <f t="shared" si="31"/>
        <v>215</v>
      </c>
      <c r="X248" s="50">
        <f t="shared" si="32"/>
        <v>215</v>
      </c>
      <c r="Y248" s="50"/>
      <c r="Z248" s="50"/>
      <c r="AA248" s="50">
        <f t="shared" si="33"/>
        <v>215</v>
      </c>
      <c r="AB248" s="50">
        <f t="shared" si="34"/>
        <v>215</v>
      </c>
    </row>
    <row r="249" spans="1:28" ht="22.5" x14ac:dyDescent="0.2">
      <c r="A249" s="71" t="s">
        <v>315</v>
      </c>
      <c r="B249" s="56" t="s">
        <v>206</v>
      </c>
      <c r="C249" s="57" t="s">
        <v>3</v>
      </c>
      <c r="D249" s="56" t="s">
        <v>2</v>
      </c>
      <c r="E249" s="58" t="s">
        <v>316</v>
      </c>
      <c r="F249" s="61" t="s">
        <v>7</v>
      </c>
      <c r="G249" s="117">
        <f>G250</f>
        <v>200</v>
      </c>
      <c r="H249" s="53">
        <f>H250</f>
        <v>200</v>
      </c>
      <c r="I249" s="117"/>
      <c r="J249" s="53"/>
      <c r="K249" s="117">
        <f t="shared" si="37"/>
        <v>200</v>
      </c>
      <c r="L249" s="92">
        <f t="shared" si="38"/>
        <v>200</v>
      </c>
      <c r="M249" s="52"/>
      <c r="N249" s="52"/>
      <c r="O249" s="50">
        <f t="shared" si="39"/>
        <v>200</v>
      </c>
      <c r="P249" s="50">
        <f t="shared" si="39"/>
        <v>200</v>
      </c>
      <c r="Q249" s="50"/>
      <c r="R249" s="50"/>
      <c r="S249" s="50">
        <f t="shared" si="35"/>
        <v>200</v>
      </c>
      <c r="T249" s="50">
        <f t="shared" si="36"/>
        <v>200</v>
      </c>
      <c r="U249" s="50"/>
      <c r="V249" s="50"/>
      <c r="W249" s="50">
        <f t="shared" si="31"/>
        <v>200</v>
      </c>
      <c r="X249" s="50">
        <f t="shared" si="32"/>
        <v>200</v>
      </c>
      <c r="Y249" s="50"/>
      <c r="Z249" s="50"/>
      <c r="AA249" s="50">
        <f t="shared" si="33"/>
        <v>200</v>
      </c>
      <c r="AB249" s="50">
        <f t="shared" si="34"/>
        <v>200</v>
      </c>
    </row>
    <row r="250" spans="1:28" ht="22.5" x14ac:dyDescent="0.2">
      <c r="A250" s="43" t="s">
        <v>79</v>
      </c>
      <c r="B250" s="56" t="s">
        <v>206</v>
      </c>
      <c r="C250" s="57" t="s">
        <v>3</v>
      </c>
      <c r="D250" s="56" t="s">
        <v>2</v>
      </c>
      <c r="E250" s="58" t="s">
        <v>316</v>
      </c>
      <c r="F250" s="61">
        <v>600</v>
      </c>
      <c r="G250" s="117">
        <f>G251</f>
        <v>200</v>
      </c>
      <c r="H250" s="53">
        <f>H251</f>
        <v>200</v>
      </c>
      <c r="I250" s="117"/>
      <c r="J250" s="53"/>
      <c r="K250" s="117">
        <f t="shared" si="37"/>
        <v>200</v>
      </c>
      <c r="L250" s="92">
        <f t="shared" si="38"/>
        <v>200</v>
      </c>
      <c r="M250" s="52"/>
      <c r="N250" s="52"/>
      <c r="O250" s="50">
        <f t="shared" si="39"/>
        <v>200</v>
      </c>
      <c r="P250" s="50">
        <f t="shared" si="39"/>
        <v>200</v>
      </c>
      <c r="Q250" s="50"/>
      <c r="R250" s="50"/>
      <c r="S250" s="50">
        <f t="shared" si="35"/>
        <v>200</v>
      </c>
      <c r="T250" s="50">
        <f t="shared" si="36"/>
        <v>200</v>
      </c>
      <c r="U250" s="50"/>
      <c r="V250" s="50"/>
      <c r="W250" s="50">
        <f t="shared" si="31"/>
        <v>200</v>
      </c>
      <c r="X250" s="50">
        <f t="shared" si="32"/>
        <v>200</v>
      </c>
      <c r="Y250" s="50"/>
      <c r="Z250" s="50"/>
      <c r="AA250" s="50">
        <f t="shared" si="33"/>
        <v>200</v>
      </c>
      <c r="AB250" s="50">
        <f t="shared" si="34"/>
        <v>200</v>
      </c>
    </row>
    <row r="251" spans="1:28" x14ac:dyDescent="0.2">
      <c r="A251" s="43" t="s">
        <v>156</v>
      </c>
      <c r="B251" s="56" t="s">
        <v>206</v>
      </c>
      <c r="C251" s="57" t="s">
        <v>3</v>
      </c>
      <c r="D251" s="56" t="s">
        <v>2</v>
      </c>
      <c r="E251" s="58" t="s">
        <v>316</v>
      </c>
      <c r="F251" s="61">
        <v>610</v>
      </c>
      <c r="G251" s="117">
        <v>200</v>
      </c>
      <c r="H251" s="53">
        <v>200</v>
      </c>
      <c r="I251" s="117"/>
      <c r="J251" s="53"/>
      <c r="K251" s="117">
        <f t="shared" si="37"/>
        <v>200</v>
      </c>
      <c r="L251" s="92">
        <f t="shared" si="38"/>
        <v>200</v>
      </c>
      <c r="M251" s="52"/>
      <c r="N251" s="52"/>
      <c r="O251" s="50">
        <f t="shared" si="39"/>
        <v>200</v>
      </c>
      <c r="P251" s="50">
        <f t="shared" si="39"/>
        <v>200</v>
      </c>
      <c r="Q251" s="50"/>
      <c r="R251" s="50"/>
      <c r="S251" s="50">
        <f t="shared" si="35"/>
        <v>200</v>
      </c>
      <c r="T251" s="50">
        <f t="shared" si="36"/>
        <v>200</v>
      </c>
      <c r="U251" s="50"/>
      <c r="V251" s="50"/>
      <c r="W251" s="50">
        <f t="shared" si="31"/>
        <v>200</v>
      </c>
      <c r="X251" s="50">
        <f t="shared" si="32"/>
        <v>200</v>
      </c>
      <c r="Y251" s="50"/>
      <c r="Z251" s="50"/>
      <c r="AA251" s="50">
        <f t="shared" si="33"/>
        <v>200</v>
      </c>
      <c r="AB251" s="50">
        <f t="shared" si="34"/>
        <v>200</v>
      </c>
    </row>
    <row r="252" spans="1:28" ht="22.5" x14ac:dyDescent="0.2">
      <c r="A252" s="54" t="s">
        <v>307</v>
      </c>
      <c r="B252" s="56">
        <v>5</v>
      </c>
      <c r="C252" s="57">
        <v>0</v>
      </c>
      <c r="D252" s="56">
        <v>0</v>
      </c>
      <c r="E252" s="58" t="s">
        <v>275</v>
      </c>
      <c r="F252" s="61"/>
      <c r="G252" s="117">
        <f>G253</f>
        <v>30</v>
      </c>
      <c r="H252" s="53">
        <f>H253</f>
        <v>30</v>
      </c>
      <c r="I252" s="117"/>
      <c r="J252" s="53"/>
      <c r="K252" s="117">
        <f t="shared" si="37"/>
        <v>30</v>
      </c>
      <c r="L252" s="92">
        <f t="shared" si="38"/>
        <v>30</v>
      </c>
      <c r="M252" s="52"/>
      <c r="N252" s="52"/>
      <c r="O252" s="50">
        <f t="shared" si="39"/>
        <v>30</v>
      </c>
      <c r="P252" s="50">
        <f t="shared" si="39"/>
        <v>30</v>
      </c>
      <c r="Q252" s="50"/>
      <c r="R252" s="50"/>
      <c r="S252" s="50">
        <f t="shared" si="35"/>
        <v>30</v>
      </c>
      <c r="T252" s="50">
        <f t="shared" si="36"/>
        <v>30</v>
      </c>
      <c r="U252" s="50"/>
      <c r="V252" s="50"/>
      <c r="W252" s="50">
        <f t="shared" si="31"/>
        <v>30</v>
      </c>
      <c r="X252" s="50">
        <f t="shared" si="32"/>
        <v>30</v>
      </c>
      <c r="Y252" s="50"/>
      <c r="Z252" s="50"/>
      <c r="AA252" s="50">
        <f t="shared" si="33"/>
        <v>30</v>
      </c>
      <c r="AB252" s="50">
        <f t="shared" si="34"/>
        <v>30</v>
      </c>
    </row>
    <row r="253" spans="1:28" ht="22.5" x14ac:dyDescent="0.2">
      <c r="A253" s="43" t="s">
        <v>79</v>
      </c>
      <c r="B253" s="56" t="s">
        <v>206</v>
      </c>
      <c r="C253" s="57" t="s">
        <v>3</v>
      </c>
      <c r="D253" s="56" t="s">
        <v>2</v>
      </c>
      <c r="E253" s="58" t="s">
        <v>275</v>
      </c>
      <c r="F253" s="61">
        <v>600</v>
      </c>
      <c r="G253" s="117">
        <f>G254</f>
        <v>30</v>
      </c>
      <c r="H253" s="53">
        <f>H254</f>
        <v>30</v>
      </c>
      <c r="I253" s="117"/>
      <c r="J253" s="53"/>
      <c r="K253" s="117">
        <f t="shared" si="37"/>
        <v>30</v>
      </c>
      <c r="L253" s="92">
        <f t="shared" si="38"/>
        <v>30</v>
      </c>
      <c r="M253" s="52"/>
      <c r="N253" s="52"/>
      <c r="O253" s="50">
        <f t="shared" si="39"/>
        <v>30</v>
      </c>
      <c r="P253" s="50">
        <f t="shared" si="39"/>
        <v>30</v>
      </c>
      <c r="Q253" s="50"/>
      <c r="R253" s="50"/>
      <c r="S253" s="50">
        <f t="shared" si="35"/>
        <v>30</v>
      </c>
      <c r="T253" s="50">
        <f t="shared" si="36"/>
        <v>30</v>
      </c>
      <c r="U253" s="50"/>
      <c r="V253" s="50"/>
      <c r="W253" s="50">
        <f t="shared" si="31"/>
        <v>30</v>
      </c>
      <c r="X253" s="50">
        <f t="shared" si="32"/>
        <v>30</v>
      </c>
      <c r="Y253" s="50"/>
      <c r="Z253" s="50"/>
      <c r="AA253" s="50">
        <f t="shared" si="33"/>
        <v>30</v>
      </c>
      <c r="AB253" s="50">
        <f t="shared" si="34"/>
        <v>30</v>
      </c>
    </row>
    <row r="254" spans="1:28" x14ac:dyDescent="0.2">
      <c r="A254" s="43" t="s">
        <v>156</v>
      </c>
      <c r="B254" s="56" t="s">
        <v>206</v>
      </c>
      <c r="C254" s="57" t="s">
        <v>3</v>
      </c>
      <c r="D254" s="56" t="s">
        <v>2</v>
      </c>
      <c r="E254" s="58" t="s">
        <v>275</v>
      </c>
      <c r="F254" s="61">
        <v>610</v>
      </c>
      <c r="G254" s="117">
        <v>30</v>
      </c>
      <c r="H254" s="53">
        <v>30</v>
      </c>
      <c r="I254" s="117"/>
      <c r="J254" s="53"/>
      <c r="K254" s="117">
        <f t="shared" si="37"/>
        <v>30</v>
      </c>
      <c r="L254" s="92">
        <f t="shared" si="38"/>
        <v>30</v>
      </c>
      <c r="M254" s="52"/>
      <c r="N254" s="52"/>
      <c r="O254" s="50">
        <f t="shared" si="39"/>
        <v>30</v>
      </c>
      <c r="P254" s="50">
        <f t="shared" si="39"/>
        <v>30</v>
      </c>
      <c r="Q254" s="50"/>
      <c r="R254" s="50"/>
      <c r="S254" s="50">
        <f t="shared" si="35"/>
        <v>30</v>
      </c>
      <c r="T254" s="50">
        <f t="shared" si="36"/>
        <v>30</v>
      </c>
      <c r="U254" s="50"/>
      <c r="V254" s="50"/>
      <c r="W254" s="50">
        <f t="shared" si="31"/>
        <v>30</v>
      </c>
      <c r="X254" s="50">
        <f t="shared" si="32"/>
        <v>30</v>
      </c>
      <c r="Y254" s="50"/>
      <c r="Z254" s="50"/>
      <c r="AA254" s="50">
        <f t="shared" si="33"/>
        <v>30</v>
      </c>
      <c r="AB254" s="50">
        <f t="shared" si="34"/>
        <v>30</v>
      </c>
    </row>
    <row r="255" spans="1:28" ht="78.75" x14ac:dyDescent="0.2">
      <c r="A255" s="62" t="s">
        <v>299</v>
      </c>
      <c r="B255" s="113" t="s">
        <v>30</v>
      </c>
      <c r="C255" s="114" t="s">
        <v>3</v>
      </c>
      <c r="D255" s="113" t="s">
        <v>2</v>
      </c>
      <c r="E255" s="115" t="s">
        <v>9</v>
      </c>
      <c r="F255" s="116" t="s">
        <v>7</v>
      </c>
      <c r="G255" s="41">
        <f>G256+G259+G262+G265+G268+G273+G276+G281+G284+G287+G290</f>
        <v>6484.7</v>
      </c>
      <c r="H255" s="41">
        <f>H256+H259+H262+H265+H268+H273+H276+H281+H284+H290+H287</f>
        <v>6384.7</v>
      </c>
      <c r="I255" s="41"/>
      <c r="J255" s="41"/>
      <c r="K255" s="41">
        <f t="shared" si="37"/>
        <v>6484.7</v>
      </c>
      <c r="L255" s="42">
        <f t="shared" si="38"/>
        <v>6384.7</v>
      </c>
      <c r="M255" s="52"/>
      <c r="N255" s="52"/>
      <c r="O255" s="69">
        <f t="shared" si="39"/>
        <v>6484.7</v>
      </c>
      <c r="P255" s="69">
        <f t="shared" si="39"/>
        <v>6384.7</v>
      </c>
      <c r="Q255" s="69"/>
      <c r="R255" s="69"/>
      <c r="S255" s="69">
        <f t="shared" si="35"/>
        <v>6484.7</v>
      </c>
      <c r="T255" s="69">
        <f t="shared" si="36"/>
        <v>6384.7</v>
      </c>
      <c r="U255" s="69"/>
      <c r="V255" s="69"/>
      <c r="W255" s="69">
        <f t="shared" si="31"/>
        <v>6484.7</v>
      </c>
      <c r="X255" s="69">
        <f t="shared" si="32"/>
        <v>6384.7</v>
      </c>
      <c r="Y255" s="69"/>
      <c r="Z255" s="69"/>
      <c r="AA255" s="69">
        <f t="shared" si="33"/>
        <v>6484.7</v>
      </c>
      <c r="AB255" s="69">
        <f t="shared" si="34"/>
        <v>6384.7</v>
      </c>
    </row>
    <row r="256" spans="1:28" ht="22.5" x14ac:dyDescent="0.2">
      <c r="A256" s="54" t="s">
        <v>279</v>
      </c>
      <c r="B256" s="56">
        <v>6</v>
      </c>
      <c r="C256" s="57">
        <v>0</v>
      </c>
      <c r="D256" s="56">
        <v>0</v>
      </c>
      <c r="E256" s="58">
        <v>78730</v>
      </c>
      <c r="F256" s="61"/>
      <c r="G256" s="117">
        <f>G257</f>
        <v>91.3</v>
      </c>
      <c r="H256" s="117">
        <f>H257</f>
        <v>91.3</v>
      </c>
      <c r="I256" s="117"/>
      <c r="J256" s="117"/>
      <c r="K256" s="117">
        <f t="shared" si="37"/>
        <v>91.3</v>
      </c>
      <c r="L256" s="122">
        <f t="shared" si="38"/>
        <v>91.3</v>
      </c>
      <c r="M256" s="52"/>
      <c r="N256" s="52"/>
      <c r="O256" s="50">
        <f t="shared" si="39"/>
        <v>91.3</v>
      </c>
      <c r="P256" s="50">
        <f t="shared" si="39"/>
        <v>91.3</v>
      </c>
      <c r="Q256" s="50"/>
      <c r="R256" s="50"/>
      <c r="S256" s="50">
        <f t="shared" si="35"/>
        <v>91.3</v>
      </c>
      <c r="T256" s="50">
        <f t="shared" si="36"/>
        <v>91.3</v>
      </c>
      <c r="U256" s="50"/>
      <c r="V256" s="50"/>
      <c r="W256" s="50">
        <f t="shared" si="31"/>
        <v>91.3</v>
      </c>
      <c r="X256" s="50">
        <f t="shared" si="32"/>
        <v>91.3</v>
      </c>
      <c r="Y256" s="50"/>
      <c r="Z256" s="50"/>
      <c r="AA256" s="50">
        <f t="shared" si="33"/>
        <v>91.3</v>
      </c>
      <c r="AB256" s="50">
        <f t="shared" si="34"/>
        <v>91.3</v>
      </c>
    </row>
    <row r="257" spans="1:28" x14ac:dyDescent="0.2">
      <c r="A257" s="54" t="s">
        <v>38</v>
      </c>
      <c r="B257" s="56">
        <v>6</v>
      </c>
      <c r="C257" s="57">
        <v>0</v>
      </c>
      <c r="D257" s="56">
        <v>0</v>
      </c>
      <c r="E257" s="58">
        <v>78730</v>
      </c>
      <c r="F257" s="61">
        <v>300</v>
      </c>
      <c r="G257" s="117">
        <f>G258</f>
        <v>91.3</v>
      </c>
      <c r="H257" s="117">
        <f>H258</f>
        <v>91.3</v>
      </c>
      <c r="I257" s="117"/>
      <c r="J257" s="117"/>
      <c r="K257" s="117">
        <f t="shared" si="37"/>
        <v>91.3</v>
      </c>
      <c r="L257" s="122">
        <f t="shared" si="38"/>
        <v>91.3</v>
      </c>
      <c r="M257" s="52"/>
      <c r="N257" s="52"/>
      <c r="O257" s="50">
        <f t="shared" si="39"/>
        <v>91.3</v>
      </c>
      <c r="P257" s="50">
        <f t="shared" si="39"/>
        <v>91.3</v>
      </c>
      <c r="Q257" s="50"/>
      <c r="R257" s="50"/>
      <c r="S257" s="50">
        <f t="shared" si="35"/>
        <v>91.3</v>
      </c>
      <c r="T257" s="50">
        <f t="shared" si="36"/>
        <v>91.3</v>
      </c>
      <c r="U257" s="50"/>
      <c r="V257" s="50"/>
      <c r="W257" s="50">
        <f t="shared" si="31"/>
        <v>91.3</v>
      </c>
      <c r="X257" s="50">
        <f t="shared" si="32"/>
        <v>91.3</v>
      </c>
      <c r="Y257" s="50"/>
      <c r="Z257" s="50"/>
      <c r="AA257" s="50">
        <f t="shared" si="33"/>
        <v>91.3</v>
      </c>
      <c r="AB257" s="50">
        <f t="shared" si="34"/>
        <v>91.3</v>
      </c>
    </row>
    <row r="258" spans="1:28" ht="22.5" x14ac:dyDescent="0.2">
      <c r="A258" s="54" t="s">
        <v>36</v>
      </c>
      <c r="B258" s="56">
        <v>6</v>
      </c>
      <c r="C258" s="57">
        <v>0</v>
      </c>
      <c r="D258" s="56">
        <v>0</v>
      </c>
      <c r="E258" s="58">
        <v>78730</v>
      </c>
      <c r="F258" s="61">
        <v>320</v>
      </c>
      <c r="G258" s="117">
        <v>91.3</v>
      </c>
      <c r="H258" s="117">
        <v>91.3</v>
      </c>
      <c r="I258" s="117"/>
      <c r="J258" s="117"/>
      <c r="K258" s="117">
        <f t="shared" si="37"/>
        <v>91.3</v>
      </c>
      <c r="L258" s="122">
        <f t="shared" si="38"/>
        <v>91.3</v>
      </c>
      <c r="M258" s="52"/>
      <c r="N258" s="52"/>
      <c r="O258" s="50">
        <f t="shared" si="39"/>
        <v>91.3</v>
      </c>
      <c r="P258" s="50">
        <f t="shared" si="39"/>
        <v>91.3</v>
      </c>
      <c r="Q258" s="50"/>
      <c r="R258" s="50"/>
      <c r="S258" s="50">
        <f t="shared" si="35"/>
        <v>91.3</v>
      </c>
      <c r="T258" s="50">
        <f t="shared" si="36"/>
        <v>91.3</v>
      </c>
      <c r="U258" s="50"/>
      <c r="V258" s="50"/>
      <c r="W258" s="50">
        <f t="shared" si="31"/>
        <v>91.3</v>
      </c>
      <c r="X258" s="50">
        <f t="shared" si="32"/>
        <v>91.3</v>
      </c>
      <c r="Y258" s="50"/>
      <c r="Z258" s="50"/>
      <c r="AA258" s="50">
        <f t="shared" si="33"/>
        <v>91.3</v>
      </c>
      <c r="AB258" s="50">
        <f t="shared" si="34"/>
        <v>91.3</v>
      </c>
    </row>
    <row r="259" spans="1:28" ht="45" x14ac:dyDescent="0.2">
      <c r="A259" s="54" t="s">
        <v>100</v>
      </c>
      <c r="B259" s="56" t="s">
        <v>30</v>
      </c>
      <c r="C259" s="57" t="s">
        <v>3</v>
      </c>
      <c r="D259" s="56" t="s">
        <v>2</v>
      </c>
      <c r="E259" s="58" t="s">
        <v>101</v>
      </c>
      <c r="F259" s="61" t="s">
        <v>7</v>
      </c>
      <c r="G259" s="53">
        <f>G260</f>
        <v>846.4</v>
      </c>
      <c r="H259" s="53">
        <f>H260</f>
        <v>846.4</v>
      </c>
      <c r="I259" s="53"/>
      <c r="J259" s="53"/>
      <c r="K259" s="53">
        <f t="shared" si="37"/>
        <v>846.4</v>
      </c>
      <c r="L259" s="92">
        <f t="shared" si="38"/>
        <v>846.4</v>
      </c>
      <c r="M259" s="52"/>
      <c r="N259" s="52"/>
      <c r="O259" s="50">
        <f t="shared" si="39"/>
        <v>846.4</v>
      </c>
      <c r="P259" s="50">
        <f t="shared" si="39"/>
        <v>846.4</v>
      </c>
      <c r="Q259" s="50"/>
      <c r="R259" s="50"/>
      <c r="S259" s="50">
        <f t="shared" si="35"/>
        <v>846.4</v>
      </c>
      <c r="T259" s="50">
        <f t="shared" si="36"/>
        <v>846.4</v>
      </c>
      <c r="U259" s="50"/>
      <c r="V259" s="50"/>
      <c r="W259" s="50">
        <f t="shared" si="31"/>
        <v>846.4</v>
      </c>
      <c r="X259" s="50">
        <f t="shared" si="32"/>
        <v>846.4</v>
      </c>
      <c r="Y259" s="50"/>
      <c r="Z259" s="50"/>
      <c r="AA259" s="50">
        <f t="shared" si="33"/>
        <v>846.4</v>
      </c>
      <c r="AB259" s="50">
        <f t="shared" si="34"/>
        <v>846.4</v>
      </c>
    </row>
    <row r="260" spans="1:28" ht="22.5" x14ac:dyDescent="0.2">
      <c r="A260" s="43" t="s">
        <v>99</v>
      </c>
      <c r="B260" s="56" t="s">
        <v>30</v>
      </c>
      <c r="C260" s="57" t="s">
        <v>3</v>
      </c>
      <c r="D260" s="56" t="s">
        <v>2</v>
      </c>
      <c r="E260" s="58" t="s">
        <v>101</v>
      </c>
      <c r="F260" s="61">
        <v>400</v>
      </c>
      <c r="G260" s="53">
        <f>G261</f>
        <v>846.4</v>
      </c>
      <c r="H260" s="53">
        <f>H261</f>
        <v>846.4</v>
      </c>
      <c r="I260" s="53"/>
      <c r="J260" s="53"/>
      <c r="K260" s="53">
        <f t="shared" si="37"/>
        <v>846.4</v>
      </c>
      <c r="L260" s="92">
        <f t="shared" si="38"/>
        <v>846.4</v>
      </c>
      <c r="M260" s="52"/>
      <c r="N260" s="52"/>
      <c r="O260" s="50">
        <f t="shared" si="39"/>
        <v>846.4</v>
      </c>
      <c r="P260" s="50">
        <f t="shared" si="39"/>
        <v>846.4</v>
      </c>
      <c r="Q260" s="50"/>
      <c r="R260" s="50"/>
      <c r="S260" s="50">
        <f t="shared" si="35"/>
        <v>846.4</v>
      </c>
      <c r="T260" s="50">
        <f t="shared" si="36"/>
        <v>846.4</v>
      </c>
      <c r="U260" s="50"/>
      <c r="V260" s="50"/>
      <c r="W260" s="50">
        <f t="shared" si="31"/>
        <v>846.4</v>
      </c>
      <c r="X260" s="50">
        <f t="shared" si="32"/>
        <v>846.4</v>
      </c>
      <c r="Y260" s="50"/>
      <c r="Z260" s="50"/>
      <c r="AA260" s="50">
        <f t="shared" si="33"/>
        <v>846.4</v>
      </c>
      <c r="AB260" s="50">
        <f t="shared" si="34"/>
        <v>846.4</v>
      </c>
    </row>
    <row r="261" spans="1:28" x14ac:dyDescent="0.2">
      <c r="A261" s="43" t="s">
        <v>98</v>
      </c>
      <c r="B261" s="56" t="s">
        <v>30</v>
      </c>
      <c r="C261" s="57" t="s">
        <v>3</v>
      </c>
      <c r="D261" s="56" t="s">
        <v>2</v>
      </c>
      <c r="E261" s="58" t="s">
        <v>101</v>
      </c>
      <c r="F261" s="61">
        <v>410</v>
      </c>
      <c r="G261" s="53">
        <v>846.4</v>
      </c>
      <c r="H261" s="53">
        <v>846.4</v>
      </c>
      <c r="I261" s="53"/>
      <c r="J261" s="53"/>
      <c r="K261" s="53">
        <f t="shared" si="37"/>
        <v>846.4</v>
      </c>
      <c r="L261" s="92">
        <f t="shared" si="38"/>
        <v>846.4</v>
      </c>
      <c r="M261" s="52"/>
      <c r="N261" s="52"/>
      <c r="O261" s="50">
        <f t="shared" si="39"/>
        <v>846.4</v>
      </c>
      <c r="P261" s="50">
        <f t="shared" si="39"/>
        <v>846.4</v>
      </c>
      <c r="Q261" s="50"/>
      <c r="R261" s="50"/>
      <c r="S261" s="50">
        <f t="shared" si="35"/>
        <v>846.4</v>
      </c>
      <c r="T261" s="50">
        <f t="shared" si="36"/>
        <v>846.4</v>
      </c>
      <c r="U261" s="50"/>
      <c r="V261" s="50"/>
      <c r="W261" s="50">
        <f t="shared" si="31"/>
        <v>846.4</v>
      </c>
      <c r="X261" s="50">
        <f t="shared" si="32"/>
        <v>846.4</v>
      </c>
      <c r="Y261" s="50"/>
      <c r="Z261" s="50"/>
      <c r="AA261" s="50">
        <f t="shared" si="33"/>
        <v>846.4</v>
      </c>
      <c r="AB261" s="50">
        <f t="shared" si="34"/>
        <v>846.4</v>
      </c>
    </row>
    <row r="262" spans="1:28" ht="45" x14ac:dyDescent="0.2">
      <c r="A262" s="43" t="s">
        <v>46</v>
      </c>
      <c r="B262" s="56" t="s">
        <v>30</v>
      </c>
      <c r="C262" s="57" t="s">
        <v>3</v>
      </c>
      <c r="D262" s="56" t="s">
        <v>2</v>
      </c>
      <c r="E262" s="58" t="s">
        <v>45</v>
      </c>
      <c r="F262" s="61" t="s">
        <v>7</v>
      </c>
      <c r="G262" s="53">
        <f>G263</f>
        <v>44.9</v>
      </c>
      <c r="H262" s="53">
        <f>H263</f>
        <v>44.9</v>
      </c>
      <c r="I262" s="53"/>
      <c r="J262" s="53"/>
      <c r="K262" s="53">
        <f t="shared" si="37"/>
        <v>44.9</v>
      </c>
      <c r="L262" s="92">
        <f t="shared" si="38"/>
        <v>44.9</v>
      </c>
      <c r="M262" s="52"/>
      <c r="N262" s="52"/>
      <c r="O262" s="50">
        <f t="shared" si="39"/>
        <v>44.9</v>
      </c>
      <c r="P262" s="50">
        <f t="shared" si="39"/>
        <v>44.9</v>
      </c>
      <c r="Q262" s="50"/>
      <c r="R262" s="50"/>
      <c r="S262" s="50">
        <f t="shared" si="35"/>
        <v>44.9</v>
      </c>
      <c r="T262" s="50">
        <f t="shared" si="36"/>
        <v>44.9</v>
      </c>
      <c r="U262" s="50"/>
      <c r="V262" s="50"/>
      <c r="W262" s="50">
        <f t="shared" si="31"/>
        <v>44.9</v>
      </c>
      <c r="X262" s="50">
        <f t="shared" si="32"/>
        <v>44.9</v>
      </c>
      <c r="Y262" s="50"/>
      <c r="Z262" s="50"/>
      <c r="AA262" s="50">
        <f t="shared" si="33"/>
        <v>44.9</v>
      </c>
      <c r="AB262" s="50">
        <f t="shared" si="34"/>
        <v>44.9</v>
      </c>
    </row>
    <row r="263" spans="1:28" x14ac:dyDescent="0.2">
      <c r="A263" s="43" t="s">
        <v>38</v>
      </c>
      <c r="B263" s="56" t="s">
        <v>30</v>
      </c>
      <c r="C263" s="57" t="s">
        <v>3</v>
      </c>
      <c r="D263" s="56" t="s">
        <v>2</v>
      </c>
      <c r="E263" s="58" t="s">
        <v>45</v>
      </c>
      <c r="F263" s="61">
        <v>300</v>
      </c>
      <c r="G263" s="53">
        <f>G264</f>
        <v>44.9</v>
      </c>
      <c r="H263" s="53">
        <f>H264</f>
        <v>44.9</v>
      </c>
      <c r="I263" s="53"/>
      <c r="J263" s="53"/>
      <c r="K263" s="53">
        <f t="shared" si="37"/>
        <v>44.9</v>
      </c>
      <c r="L263" s="92">
        <f t="shared" si="38"/>
        <v>44.9</v>
      </c>
      <c r="M263" s="52"/>
      <c r="N263" s="52"/>
      <c r="O263" s="50">
        <f t="shared" si="39"/>
        <v>44.9</v>
      </c>
      <c r="P263" s="50">
        <f t="shared" si="39"/>
        <v>44.9</v>
      </c>
      <c r="Q263" s="50"/>
      <c r="R263" s="50"/>
      <c r="S263" s="50">
        <f t="shared" si="35"/>
        <v>44.9</v>
      </c>
      <c r="T263" s="50">
        <f t="shared" si="36"/>
        <v>44.9</v>
      </c>
      <c r="U263" s="50"/>
      <c r="V263" s="50"/>
      <c r="W263" s="50">
        <f t="shared" si="31"/>
        <v>44.9</v>
      </c>
      <c r="X263" s="50">
        <f t="shared" si="32"/>
        <v>44.9</v>
      </c>
      <c r="Y263" s="50"/>
      <c r="Z263" s="50"/>
      <c r="AA263" s="50">
        <f t="shared" si="33"/>
        <v>44.9</v>
      </c>
      <c r="AB263" s="50">
        <f t="shared" si="34"/>
        <v>44.9</v>
      </c>
    </row>
    <row r="264" spans="1:28" ht="22.5" x14ac:dyDescent="0.2">
      <c r="A264" s="43" t="s">
        <v>36</v>
      </c>
      <c r="B264" s="56" t="s">
        <v>30</v>
      </c>
      <c r="C264" s="57" t="s">
        <v>3</v>
      </c>
      <c r="D264" s="56" t="s">
        <v>2</v>
      </c>
      <c r="E264" s="58" t="s">
        <v>45</v>
      </c>
      <c r="F264" s="61">
        <v>320</v>
      </c>
      <c r="G264" s="53">
        <v>44.9</v>
      </c>
      <c r="H264" s="53">
        <v>44.9</v>
      </c>
      <c r="I264" s="53"/>
      <c r="J264" s="53"/>
      <c r="K264" s="53">
        <f t="shared" si="37"/>
        <v>44.9</v>
      </c>
      <c r="L264" s="92">
        <f t="shared" si="38"/>
        <v>44.9</v>
      </c>
      <c r="M264" s="52"/>
      <c r="N264" s="52"/>
      <c r="O264" s="50">
        <f t="shared" si="39"/>
        <v>44.9</v>
      </c>
      <c r="P264" s="50">
        <f t="shared" si="39"/>
        <v>44.9</v>
      </c>
      <c r="Q264" s="50"/>
      <c r="R264" s="50"/>
      <c r="S264" s="50">
        <f t="shared" si="35"/>
        <v>44.9</v>
      </c>
      <c r="T264" s="50">
        <f t="shared" si="36"/>
        <v>44.9</v>
      </c>
      <c r="U264" s="50"/>
      <c r="V264" s="50"/>
      <c r="W264" s="50">
        <f t="shared" si="31"/>
        <v>44.9</v>
      </c>
      <c r="X264" s="50">
        <f t="shared" si="32"/>
        <v>44.9</v>
      </c>
      <c r="Y264" s="50"/>
      <c r="Z264" s="50"/>
      <c r="AA264" s="50">
        <f t="shared" si="33"/>
        <v>44.9</v>
      </c>
      <c r="AB264" s="50">
        <f t="shared" si="34"/>
        <v>44.9</v>
      </c>
    </row>
    <row r="265" spans="1:28" x14ac:dyDescent="0.2">
      <c r="A265" s="43" t="s">
        <v>56</v>
      </c>
      <c r="B265" s="56" t="s">
        <v>30</v>
      </c>
      <c r="C265" s="57" t="s">
        <v>3</v>
      </c>
      <c r="D265" s="56" t="s">
        <v>2</v>
      </c>
      <c r="E265" s="58" t="s">
        <v>55</v>
      </c>
      <c r="F265" s="61" t="s">
        <v>7</v>
      </c>
      <c r="G265" s="53">
        <f>G266</f>
        <v>157</v>
      </c>
      <c r="H265" s="53">
        <f>H266</f>
        <v>157</v>
      </c>
      <c r="I265" s="53"/>
      <c r="J265" s="53"/>
      <c r="K265" s="53">
        <f t="shared" si="37"/>
        <v>157</v>
      </c>
      <c r="L265" s="92">
        <f t="shared" si="38"/>
        <v>157</v>
      </c>
      <c r="M265" s="52"/>
      <c r="N265" s="52"/>
      <c r="O265" s="50">
        <f t="shared" si="39"/>
        <v>157</v>
      </c>
      <c r="P265" s="50">
        <f t="shared" si="39"/>
        <v>157</v>
      </c>
      <c r="Q265" s="50"/>
      <c r="R265" s="50"/>
      <c r="S265" s="50">
        <f t="shared" si="35"/>
        <v>157</v>
      </c>
      <c r="T265" s="50">
        <f t="shared" si="36"/>
        <v>157</v>
      </c>
      <c r="U265" s="50"/>
      <c r="V265" s="50"/>
      <c r="W265" s="50">
        <f t="shared" si="31"/>
        <v>157</v>
      </c>
      <c r="X265" s="50">
        <f t="shared" si="32"/>
        <v>157</v>
      </c>
      <c r="Y265" s="50"/>
      <c r="Z265" s="50"/>
      <c r="AA265" s="50">
        <f t="shared" si="33"/>
        <v>157</v>
      </c>
      <c r="AB265" s="50">
        <f t="shared" si="34"/>
        <v>157</v>
      </c>
    </row>
    <row r="266" spans="1:28" ht="22.5" x14ac:dyDescent="0.2">
      <c r="A266" s="43" t="s">
        <v>14</v>
      </c>
      <c r="B266" s="56" t="s">
        <v>30</v>
      </c>
      <c r="C266" s="57" t="s">
        <v>3</v>
      </c>
      <c r="D266" s="56" t="s">
        <v>2</v>
      </c>
      <c r="E266" s="58" t="s">
        <v>55</v>
      </c>
      <c r="F266" s="61">
        <v>200</v>
      </c>
      <c r="G266" s="53">
        <f>G267</f>
        <v>157</v>
      </c>
      <c r="H266" s="53">
        <f>H267</f>
        <v>157</v>
      </c>
      <c r="I266" s="53"/>
      <c r="J266" s="53"/>
      <c r="K266" s="53">
        <f t="shared" si="37"/>
        <v>157</v>
      </c>
      <c r="L266" s="92">
        <f t="shared" si="38"/>
        <v>157</v>
      </c>
      <c r="M266" s="52"/>
      <c r="N266" s="52"/>
      <c r="O266" s="50">
        <f t="shared" si="39"/>
        <v>157</v>
      </c>
      <c r="P266" s="50">
        <f t="shared" si="39"/>
        <v>157</v>
      </c>
      <c r="Q266" s="50"/>
      <c r="R266" s="50"/>
      <c r="S266" s="50">
        <f t="shared" si="35"/>
        <v>157</v>
      </c>
      <c r="T266" s="50">
        <f t="shared" si="36"/>
        <v>157</v>
      </c>
      <c r="U266" s="50"/>
      <c r="V266" s="50"/>
      <c r="W266" s="50">
        <f t="shared" si="31"/>
        <v>157</v>
      </c>
      <c r="X266" s="50">
        <f t="shared" si="32"/>
        <v>157</v>
      </c>
      <c r="Y266" s="50"/>
      <c r="Z266" s="50"/>
      <c r="AA266" s="50">
        <f t="shared" si="33"/>
        <v>157</v>
      </c>
      <c r="AB266" s="50">
        <f t="shared" si="34"/>
        <v>157</v>
      </c>
    </row>
    <row r="267" spans="1:28" ht="22.5" x14ac:dyDescent="0.2">
      <c r="A267" s="43" t="s">
        <v>13</v>
      </c>
      <c r="B267" s="56" t="s">
        <v>30</v>
      </c>
      <c r="C267" s="57" t="s">
        <v>3</v>
      </c>
      <c r="D267" s="56" t="s">
        <v>2</v>
      </c>
      <c r="E267" s="58" t="s">
        <v>55</v>
      </c>
      <c r="F267" s="61">
        <v>240</v>
      </c>
      <c r="G267" s="53">
        <v>157</v>
      </c>
      <c r="H267" s="53">
        <v>157</v>
      </c>
      <c r="I267" s="53"/>
      <c r="J267" s="53"/>
      <c r="K267" s="53">
        <f t="shared" si="37"/>
        <v>157</v>
      </c>
      <c r="L267" s="92">
        <f t="shared" si="38"/>
        <v>157</v>
      </c>
      <c r="M267" s="52"/>
      <c r="N267" s="52"/>
      <c r="O267" s="50">
        <f t="shared" si="39"/>
        <v>157</v>
      </c>
      <c r="P267" s="50">
        <f t="shared" si="39"/>
        <v>157</v>
      </c>
      <c r="Q267" s="50"/>
      <c r="R267" s="50"/>
      <c r="S267" s="50">
        <f t="shared" si="35"/>
        <v>157</v>
      </c>
      <c r="T267" s="50">
        <f t="shared" si="36"/>
        <v>157</v>
      </c>
      <c r="U267" s="50"/>
      <c r="V267" s="50"/>
      <c r="W267" s="50">
        <f t="shared" si="31"/>
        <v>157</v>
      </c>
      <c r="X267" s="50">
        <f t="shared" si="32"/>
        <v>157</v>
      </c>
      <c r="Y267" s="50"/>
      <c r="Z267" s="50"/>
      <c r="AA267" s="50">
        <f t="shared" si="33"/>
        <v>157</v>
      </c>
      <c r="AB267" s="50">
        <f t="shared" si="34"/>
        <v>157</v>
      </c>
    </row>
    <row r="268" spans="1:28" x14ac:dyDescent="0.2">
      <c r="A268" s="43" t="s">
        <v>31</v>
      </c>
      <c r="B268" s="56" t="s">
        <v>30</v>
      </c>
      <c r="C268" s="57" t="s">
        <v>3</v>
      </c>
      <c r="D268" s="56" t="s">
        <v>2</v>
      </c>
      <c r="E268" s="58" t="s">
        <v>29</v>
      </c>
      <c r="F268" s="61" t="s">
        <v>7</v>
      </c>
      <c r="G268" s="53">
        <f>G269+G271</f>
        <v>680</v>
      </c>
      <c r="H268" s="53">
        <f>H269+H271</f>
        <v>680</v>
      </c>
      <c r="I268" s="53"/>
      <c r="J268" s="53"/>
      <c r="K268" s="53">
        <f t="shared" si="37"/>
        <v>680</v>
      </c>
      <c r="L268" s="92">
        <f t="shared" si="38"/>
        <v>680</v>
      </c>
      <c r="M268" s="52"/>
      <c r="N268" s="52"/>
      <c r="O268" s="50">
        <f t="shared" si="39"/>
        <v>680</v>
      </c>
      <c r="P268" s="50">
        <f t="shared" si="39"/>
        <v>680</v>
      </c>
      <c r="Q268" s="50"/>
      <c r="R268" s="50"/>
      <c r="S268" s="50">
        <f t="shared" si="35"/>
        <v>680</v>
      </c>
      <c r="T268" s="50">
        <f t="shared" si="36"/>
        <v>680</v>
      </c>
      <c r="U268" s="50"/>
      <c r="V268" s="50"/>
      <c r="W268" s="50">
        <f t="shared" si="31"/>
        <v>680</v>
      </c>
      <c r="X268" s="50">
        <f t="shared" si="32"/>
        <v>680</v>
      </c>
      <c r="Y268" s="50"/>
      <c r="Z268" s="50"/>
      <c r="AA268" s="50">
        <f t="shared" si="33"/>
        <v>680</v>
      </c>
      <c r="AB268" s="50">
        <f t="shared" si="34"/>
        <v>680</v>
      </c>
    </row>
    <row r="269" spans="1:28" ht="56.25" x14ac:dyDescent="0.2">
      <c r="A269" s="43" t="s">
        <v>6</v>
      </c>
      <c r="B269" s="56" t="s">
        <v>30</v>
      </c>
      <c r="C269" s="57" t="s">
        <v>3</v>
      </c>
      <c r="D269" s="56" t="s">
        <v>2</v>
      </c>
      <c r="E269" s="58" t="s">
        <v>29</v>
      </c>
      <c r="F269" s="61">
        <v>100</v>
      </c>
      <c r="G269" s="53">
        <f>G270</f>
        <v>435.7</v>
      </c>
      <c r="H269" s="53">
        <f>H270</f>
        <v>435.7</v>
      </c>
      <c r="I269" s="53"/>
      <c r="J269" s="53"/>
      <c r="K269" s="53">
        <f t="shared" si="37"/>
        <v>435.7</v>
      </c>
      <c r="L269" s="92">
        <f t="shared" si="38"/>
        <v>435.7</v>
      </c>
      <c r="M269" s="52"/>
      <c r="N269" s="52"/>
      <c r="O269" s="50">
        <f t="shared" si="39"/>
        <v>435.7</v>
      </c>
      <c r="P269" s="50">
        <f t="shared" si="39"/>
        <v>435.7</v>
      </c>
      <c r="Q269" s="50"/>
      <c r="R269" s="50"/>
      <c r="S269" s="50">
        <f t="shared" si="35"/>
        <v>435.7</v>
      </c>
      <c r="T269" s="50">
        <f t="shared" si="36"/>
        <v>435.7</v>
      </c>
      <c r="U269" s="50"/>
      <c r="V269" s="50"/>
      <c r="W269" s="50">
        <f t="shared" si="31"/>
        <v>435.7</v>
      </c>
      <c r="X269" s="50">
        <f t="shared" si="32"/>
        <v>435.7</v>
      </c>
      <c r="Y269" s="50"/>
      <c r="Z269" s="50"/>
      <c r="AA269" s="50">
        <f t="shared" si="33"/>
        <v>435.7</v>
      </c>
      <c r="AB269" s="50">
        <f t="shared" si="34"/>
        <v>435.7</v>
      </c>
    </row>
    <row r="270" spans="1:28" ht="22.5" x14ac:dyDescent="0.2">
      <c r="A270" s="43" t="s">
        <v>5</v>
      </c>
      <c r="B270" s="56" t="s">
        <v>30</v>
      </c>
      <c r="C270" s="57" t="s">
        <v>3</v>
      </c>
      <c r="D270" s="56" t="s">
        <v>2</v>
      </c>
      <c r="E270" s="58" t="s">
        <v>29</v>
      </c>
      <c r="F270" s="61">
        <v>120</v>
      </c>
      <c r="G270" s="53">
        <v>435.7</v>
      </c>
      <c r="H270" s="53">
        <v>435.7</v>
      </c>
      <c r="I270" s="53"/>
      <c r="J270" s="53"/>
      <c r="K270" s="53">
        <f t="shared" si="37"/>
        <v>435.7</v>
      </c>
      <c r="L270" s="92">
        <f t="shared" si="38"/>
        <v>435.7</v>
      </c>
      <c r="M270" s="52"/>
      <c r="N270" s="52"/>
      <c r="O270" s="50">
        <f t="shared" si="39"/>
        <v>435.7</v>
      </c>
      <c r="P270" s="50">
        <f t="shared" si="39"/>
        <v>435.7</v>
      </c>
      <c r="Q270" s="50"/>
      <c r="R270" s="50"/>
      <c r="S270" s="50">
        <f t="shared" si="35"/>
        <v>435.7</v>
      </c>
      <c r="T270" s="50">
        <f t="shared" si="36"/>
        <v>435.7</v>
      </c>
      <c r="U270" s="50"/>
      <c r="V270" s="50"/>
      <c r="W270" s="50">
        <f t="shared" si="31"/>
        <v>435.7</v>
      </c>
      <c r="X270" s="50">
        <f t="shared" si="32"/>
        <v>435.7</v>
      </c>
      <c r="Y270" s="50"/>
      <c r="Z270" s="50"/>
      <c r="AA270" s="50">
        <f t="shared" si="33"/>
        <v>435.7</v>
      </c>
      <c r="AB270" s="50">
        <f t="shared" si="34"/>
        <v>435.7</v>
      </c>
    </row>
    <row r="271" spans="1:28" ht="22.5" x14ac:dyDescent="0.2">
      <c r="A271" s="43" t="s">
        <v>14</v>
      </c>
      <c r="B271" s="56" t="s">
        <v>30</v>
      </c>
      <c r="C271" s="57" t="s">
        <v>3</v>
      </c>
      <c r="D271" s="56" t="s">
        <v>2</v>
      </c>
      <c r="E271" s="58" t="s">
        <v>29</v>
      </c>
      <c r="F271" s="61">
        <v>200</v>
      </c>
      <c r="G271" s="53">
        <f>G272</f>
        <v>244.3</v>
      </c>
      <c r="H271" s="53">
        <f>H272</f>
        <v>244.3</v>
      </c>
      <c r="I271" s="53"/>
      <c r="J271" s="53"/>
      <c r="K271" s="53">
        <f t="shared" si="37"/>
        <v>244.3</v>
      </c>
      <c r="L271" s="92">
        <f t="shared" si="38"/>
        <v>244.3</v>
      </c>
      <c r="M271" s="52"/>
      <c r="N271" s="52"/>
      <c r="O271" s="50">
        <f t="shared" si="39"/>
        <v>244.3</v>
      </c>
      <c r="P271" s="50">
        <f t="shared" si="39"/>
        <v>244.3</v>
      </c>
      <c r="Q271" s="50"/>
      <c r="R271" s="50"/>
      <c r="S271" s="50">
        <f t="shared" si="35"/>
        <v>244.3</v>
      </c>
      <c r="T271" s="50">
        <f t="shared" si="36"/>
        <v>244.3</v>
      </c>
      <c r="U271" s="50"/>
      <c r="V271" s="50"/>
      <c r="W271" s="50">
        <f t="shared" si="31"/>
        <v>244.3</v>
      </c>
      <c r="X271" s="50">
        <f t="shared" si="32"/>
        <v>244.3</v>
      </c>
      <c r="Y271" s="50"/>
      <c r="Z271" s="50"/>
      <c r="AA271" s="50">
        <f t="shared" si="33"/>
        <v>244.3</v>
      </c>
      <c r="AB271" s="50">
        <f t="shared" si="34"/>
        <v>244.3</v>
      </c>
    </row>
    <row r="272" spans="1:28" ht="22.5" x14ac:dyDescent="0.2">
      <c r="A272" s="43" t="s">
        <v>13</v>
      </c>
      <c r="B272" s="56" t="s">
        <v>30</v>
      </c>
      <c r="C272" s="57" t="s">
        <v>3</v>
      </c>
      <c r="D272" s="56" t="s">
        <v>2</v>
      </c>
      <c r="E272" s="58" t="s">
        <v>29</v>
      </c>
      <c r="F272" s="61">
        <v>240</v>
      </c>
      <c r="G272" s="53">
        <v>244.3</v>
      </c>
      <c r="H272" s="53">
        <v>244.3</v>
      </c>
      <c r="I272" s="53"/>
      <c r="J272" s="53"/>
      <c r="K272" s="53">
        <f t="shared" si="37"/>
        <v>244.3</v>
      </c>
      <c r="L272" s="92">
        <f t="shared" si="38"/>
        <v>244.3</v>
      </c>
      <c r="M272" s="52"/>
      <c r="N272" s="52"/>
      <c r="O272" s="50">
        <f t="shared" si="39"/>
        <v>244.3</v>
      </c>
      <c r="P272" s="50">
        <f t="shared" si="39"/>
        <v>244.3</v>
      </c>
      <c r="Q272" s="50"/>
      <c r="R272" s="50"/>
      <c r="S272" s="50">
        <f t="shared" si="35"/>
        <v>244.3</v>
      </c>
      <c r="T272" s="50">
        <f t="shared" si="36"/>
        <v>244.3</v>
      </c>
      <c r="U272" s="50"/>
      <c r="V272" s="50"/>
      <c r="W272" s="50">
        <f t="shared" si="31"/>
        <v>244.3</v>
      </c>
      <c r="X272" s="50">
        <f t="shared" si="32"/>
        <v>244.3</v>
      </c>
      <c r="Y272" s="50"/>
      <c r="Z272" s="50"/>
      <c r="AA272" s="50">
        <f t="shared" si="33"/>
        <v>244.3</v>
      </c>
      <c r="AB272" s="50">
        <f t="shared" si="34"/>
        <v>244.3</v>
      </c>
    </row>
    <row r="273" spans="1:28" ht="22.5" x14ac:dyDescent="0.2">
      <c r="A273" s="43" t="s">
        <v>85</v>
      </c>
      <c r="B273" s="56" t="s">
        <v>30</v>
      </c>
      <c r="C273" s="57" t="s">
        <v>3</v>
      </c>
      <c r="D273" s="56" t="s">
        <v>2</v>
      </c>
      <c r="E273" s="58" t="s">
        <v>84</v>
      </c>
      <c r="F273" s="61" t="s">
        <v>7</v>
      </c>
      <c r="G273" s="53">
        <f>G274</f>
        <v>65</v>
      </c>
      <c r="H273" s="53">
        <f>H274</f>
        <v>65</v>
      </c>
      <c r="I273" s="53"/>
      <c r="J273" s="53"/>
      <c r="K273" s="53">
        <f t="shared" si="37"/>
        <v>65</v>
      </c>
      <c r="L273" s="92">
        <f t="shared" si="38"/>
        <v>65</v>
      </c>
      <c r="M273" s="52"/>
      <c r="N273" s="52"/>
      <c r="O273" s="50">
        <f t="shared" si="39"/>
        <v>65</v>
      </c>
      <c r="P273" s="50">
        <f t="shared" si="39"/>
        <v>65</v>
      </c>
      <c r="Q273" s="50"/>
      <c r="R273" s="50"/>
      <c r="S273" s="50">
        <f t="shared" si="35"/>
        <v>65</v>
      </c>
      <c r="T273" s="50">
        <f t="shared" si="36"/>
        <v>65</v>
      </c>
      <c r="U273" s="50"/>
      <c r="V273" s="50"/>
      <c r="W273" s="50">
        <f t="shared" si="31"/>
        <v>65</v>
      </c>
      <c r="X273" s="50">
        <f t="shared" si="32"/>
        <v>65</v>
      </c>
      <c r="Y273" s="50"/>
      <c r="Z273" s="50"/>
      <c r="AA273" s="50">
        <f t="shared" si="33"/>
        <v>65</v>
      </c>
      <c r="AB273" s="50">
        <f t="shared" si="34"/>
        <v>65</v>
      </c>
    </row>
    <row r="274" spans="1:28" x14ac:dyDescent="0.2">
      <c r="A274" s="43" t="s">
        <v>71</v>
      </c>
      <c r="B274" s="56" t="s">
        <v>30</v>
      </c>
      <c r="C274" s="57" t="s">
        <v>3</v>
      </c>
      <c r="D274" s="56" t="s">
        <v>2</v>
      </c>
      <c r="E274" s="58" t="s">
        <v>84</v>
      </c>
      <c r="F274" s="61">
        <v>800</v>
      </c>
      <c r="G274" s="53">
        <f>G275</f>
        <v>65</v>
      </c>
      <c r="H274" s="53">
        <f>H275</f>
        <v>65</v>
      </c>
      <c r="I274" s="53"/>
      <c r="J274" s="53"/>
      <c r="K274" s="53">
        <f t="shared" si="37"/>
        <v>65</v>
      </c>
      <c r="L274" s="92">
        <f t="shared" si="38"/>
        <v>65</v>
      </c>
      <c r="M274" s="52"/>
      <c r="N274" s="52"/>
      <c r="O274" s="50">
        <f t="shared" si="39"/>
        <v>65</v>
      </c>
      <c r="P274" s="50">
        <f t="shared" si="39"/>
        <v>65</v>
      </c>
      <c r="Q274" s="50"/>
      <c r="R274" s="50"/>
      <c r="S274" s="50">
        <f t="shared" si="35"/>
        <v>65</v>
      </c>
      <c r="T274" s="50">
        <f t="shared" si="36"/>
        <v>65</v>
      </c>
      <c r="U274" s="50"/>
      <c r="V274" s="50"/>
      <c r="W274" s="50">
        <f t="shared" si="31"/>
        <v>65</v>
      </c>
      <c r="X274" s="50">
        <f t="shared" si="32"/>
        <v>65</v>
      </c>
      <c r="Y274" s="50"/>
      <c r="Z274" s="50"/>
      <c r="AA274" s="50">
        <f t="shared" si="33"/>
        <v>65</v>
      </c>
      <c r="AB274" s="50">
        <f t="shared" si="34"/>
        <v>65</v>
      </c>
    </row>
    <row r="275" spans="1:28" x14ac:dyDescent="0.2">
      <c r="A275" s="43" t="s">
        <v>70</v>
      </c>
      <c r="B275" s="56" t="s">
        <v>30</v>
      </c>
      <c r="C275" s="57" t="s">
        <v>3</v>
      </c>
      <c r="D275" s="56" t="s">
        <v>2</v>
      </c>
      <c r="E275" s="58" t="s">
        <v>84</v>
      </c>
      <c r="F275" s="61">
        <v>850</v>
      </c>
      <c r="G275" s="53">
        <v>65</v>
      </c>
      <c r="H275" s="53">
        <v>65</v>
      </c>
      <c r="I275" s="53"/>
      <c r="J275" s="53"/>
      <c r="K275" s="53">
        <f t="shared" si="37"/>
        <v>65</v>
      </c>
      <c r="L275" s="92">
        <f t="shared" si="38"/>
        <v>65</v>
      </c>
      <c r="M275" s="52"/>
      <c r="N275" s="52"/>
      <c r="O275" s="50">
        <f t="shared" si="39"/>
        <v>65</v>
      </c>
      <c r="P275" s="50">
        <f t="shared" si="39"/>
        <v>65</v>
      </c>
      <c r="Q275" s="50"/>
      <c r="R275" s="50"/>
      <c r="S275" s="50">
        <f t="shared" si="35"/>
        <v>65</v>
      </c>
      <c r="T275" s="50">
        <f t="shared" si="36"/>
        <v>65</v>
      </c>
      <c r="U275" s="50"/>
      <c r="V275" s="50"/>
      <c r="W275" s="50">
        <f t="shared" si="31"/>
        <v>65</v>
      </c>
      <c r="X275" s="50">
        <f t="shared" si="32"/>
        <v>65</v>
      </c>
      <c r="Y275" s="50"/>
      <c r="Z275" s="50"/>
      <c r="AA275" s="50">
        <f t="shared" si="33"/>
        <v>65</v>
      </c>
      <c r="AB275" s="50">
        <f t="shared" si="34"/>
        <v>65</v>
      </c>
    </row>
    <row r="276" spans="1:28" x14ac:dyDescent="0.2">
      <c r="A276" s="43" t="s">
        <v>43</v>
      </c>
      <c r="B276" s="56" t="s">
        <v>30</v>
      </c>
      <c r="C276" s="57" t="s">
        <v>3</v>
      </c>
      <c r="D276" s="56" t="s">
        <v>2</v>
      </c>
      <c r="E276" s="58" t="s">
        <v>42</v>
      </c>
      <c r="F276" s="61" t="s">
        <v>7</v>
      </c>
      <c r="G276" s="53">
        <f>G277+G279</f>
        <v>89.9</v>
      </c>
      <c r="H276" s="53">
        <f>H277+H279</f>
        <v>89.9</v>
      </c>
      <c r="I276" s="53"/>
      <c r="J276" s="53"/>
      <c r="K276" s="53">
        <f t="shared" si="37"/>
        <v>89.9</v>
      </c>
      <c r="L276" s="92">
        <f t="shared" si="38"/>
        <v>89.9</v>
      </c>
      <c r="M276" s="52"/>
      <c r="N276" s="52"/>
      <c r="O276" s="50">
        <f t="shared" si="39"/>
        <v>89.9</v>
      </c>
      <c r="P276" s="50">
        <f t="shared" si="39"/>
        <v>89.9</v>
      </c>
      <c r="Q276" s="50"/>
      <c r="R276" s="50"/>
      <c r="S276" s="50">
        <f t="shared" si="35"/>
        <v>89.9</v>
      </c>
      <c r="T276" s="50">
        <f t="shared" si="36"/>
        <v>89.9</v>
      </c>
      <c r="U276" s="50"/>
      <c r="V276" s="50"/>
      <c r="W276" s="50">
        <f t="shared" si="31"/>
        <v>89.9</v>
      </c>
      <c r="X276" s="50">
        <f t="shared" si="32"/>
        <v>89.9</v>
      </c>
      <c r="Y276" s="50"/>
      <c r="Z276" s="50"/>
      <c r="AA276" s="50">
        <f t="shared" si="33"/>
        <v>89.9</v>
      </c>
      <c r="AB276" s="50">
        <f t="shared" si="34"/>
        <v>89.9</v>
      </c>
    </row>
    <row r="277" spans="1:28" ht="22.5" x14ac:dyDescent="0.2">
      <c r="A277" s="43" t="s">
        <v>14</v>
      </c>
      <c r="B277" s="56" t="s">
        <v>30</v>
      </c>
      <c r="C277" s="57" t="s">
        <v>3</v>
      </c>
      <c r="D277" s="56" t="s">
        <v>2</v>
      </c>
      <c r="E277" s="58" t="s">
        <v>42</v>
      </c>
      <c r="F277" s="61">
        <v>200</v>
      </c>
      <c r="G277" s="53">
        <f>G278</f>
        <v>79</v>
      </c>
      <c r="H277" s="53">
        <f>H278</f>
        <v>79</v>
      </c>
      <c r="I277" s="53"/>
      <c r="J277" s="53"/>
      <c r="K277" s="53">
        <f t="shared" si="37"/>
        <v>79</v>
      </c>
      <c r="L277" s="92">
        <f t="shared" si="38"/>
        <v>79</v>
      </c>
      <c r="M277" s="52"/>
      <c r="N277" s="52"/>
      <c r="O277" s="50">
        <f t="shared" si="39"/>
        <v>79</v>
      </c>
      <c r="P277" s="50">
        <f t="shared" si="39"/>
        <v>79</v>
      </c>
      <c r="Q277" s="50"/>
      <c r="R277" s="50"/>
      <c r="S277" s="50">
        <f t="shared" si="35"/>
        <v>79</v>
      </c>
      <c r="T277" s="50">
        <f t="shared" si="36"/>
        <v>79</v>
      </c>
      <c r="U277" s="50"/>
      <c r="V277" s="50"/>
      <c r="W277" s="50">
        <f t="shared" si="31"/>
        <v>79</v>
      </c>
      <c r="X277" s="50">
        <f t="shared" si="32"/>
        <v>79</v>
      </c>
      <c r="Y277" s="50"/>
      <c r="Z277" s="50"/>
      <c r="AA277" s="50">
        <f t="shared" si="33"/>
        <v>79</v>
      </c>
      <c r="AB277" s="50">
        <f t="shared" si="34"/>
        <v>79</v>
      </c>
    </row>
    <row r="278" spans="1:28" ht="22.5" x14ac:dyDescent="0.2">
      <c r="A278" s="43" t="s">
        <v>13</v>
      </c>
      <c r="B278" s="56" t="s">
        <v>30</v>
      </c>
      <c r="C278" s="57" t="s">
        <v>3</v>
      </c>
      <c r="D278" s="56" t="s">
        <v>2</v>
      </c>
      <c r="E278" s="58" t="s">
        <v>42</v>
      </c>
      <c r="F278" s="61">
        <v>240</v>
      </c>
      <c r="G278" s="53">
        <v>79</v>
      </c>
      <c r="H278" s="53">
        <v>79</v>
      </c>
      <c r="I278" s="53"/>
      <c r="J278" s="53"/>
      <c r="K278" s="53">
        <f t="shared" si="37"/>
        <v>79</v>
      </c>
      <c r="L278" s="92">
        <f t="shared" si="38"/>
        <v>79</v>
      </c>
      <c r="M278" s="52"/>
      <c r="N278" s="52"/>
      <c r="O278" s="50">
        <f t="shared" si="39"/>
        <v>79</v>
      </c>
      <c r="P278" s="50">
        <f t="shared" si="39"/>
        <v>79</v>
      </c>
      <c r="Q278" s="50"/>
      <c r="R278" s="50"/>
      <c r="S278" s="50">
        <f t="shared" si="35"/>
        <v>79</v>
      </c>
      <c r="T278" s="50">
        <f t="shared" si="36"/>
        <v>79</v>
      </c>
      <c r="U278" s="50"/>
      <c r="V278" s="50"/>
      <c r="W278" s="50">
        <f t="shared" ref="W278:W341" si="40">S278+U278</f>
        <v>79</v>
      </c>
      <c r="X278" s="50">
        <f t="shared" ref="X278:X341" si="41">T278+V278</f>
        <v>79</v>
      </c>
      <c r="Y278" s="50"/>
      <c r="Z278" s="50"/>
      <c r="AA278" s="50">
        <f t="shared" ref="AA278:AA341" si="42">W278+Y278</f>
        <v>79</v>
      </c>
      <c r="AB278" s="50">
        <f t="shared" ref="AB278:AB341" si="43">X278+Z278</f>
        <v>79</v>
      </c>
    </row>
    <row r="279" spans="1:28" x14ac:dyDescent="0.2">
      <c r="A279" s="43" t="s">
        <v>38</v>
      </c>
      <c r="B279" s="56" t="s">
        <v>30</v>
      </c>
      <c r="C279" s="57" t="s">
        <v>3</v>
      </c>
      <c r="D279" s="56" t="s">
        <v>2</v>
      </c>
      <c r="E279" s="58" t="s">
        <v>42</v>
      </c>
      <c r="F279" s="61">
        <v>300</v>
      </c>
      <c r="G279" s="53">
        <f>G280</f>
        <v>10.9</v>
      </c>
      <c r="H279" s="53">
        <f>H280</f>
        <v>10.9</v>
      </c>
      <c r="I279" s="53"/>
      <c r="J279" s="53"/>
      <c r="K279" s="53">
        <f t="shared" si="37"/>
        <v>10.9</v>
      </c>
      <c r="L279" s="92">
        <f t="shared" si="38"/>
        <v>10.9</v>
      </c>
      <c r="M279" s="52"/>
      <c r="N279" s="52"/>
      <c r="O279" s="50">
        <f t="shared" si="39"/>
        <v>10.9</v>
      </c>
      <c r="P279" s="50">
        <f t="shared" si="39"/>
        <v>10.9</v>
      </c>
      <c r="Q279" s="50"/>
      <c r="R279" s="50"/>
      <c r="S279" s="50">
        <f t="shared" si="35"/>
        <v>10.9</v>
      </c>
      <c r="T279" s="50">
        <f t="shared" si="36"/>
        <v>10.9</v>
      </c>
      <c r="U279" s="50"/>
      <c r="V279" s="50"/>
      <c r="W279" s="50">
        <f t="shared" si="40"/>
        <v>10.9</v>
      </c>
      <c r="X279" s="50">
        <f t="shared" si="41"/>
        <v>10.9</v>
      </c>
      <c r="Y279" s="50"/>
      <c r="Z279" s="50"/>
      <c r="AA279" s="50">
        <f t="shared" si="42"/>
        <v>10.9</v>
      </c>
      <c r="AB279" s="50">
        <f t="shared" si="43"/>
        <v>10.9</v>
      </c>
    </row>
    <row r="280" spans="1:28" ht="22.5" x14ac:dyDescent="0.2">
      <c r="A280" s="43" t="s">
        <v>36</v>
      </c>
      <c r="B280" s="56" t="s">
        <v>30</v>
      </c>
      <c r="C280" s="57" t="s">
        <v>3</v>
      </c>
      <c r="D280" s="56" t="s">
        <v>2</v>
      </c>
      <c r="E280" s="58" t="s">
        <v>42</v>
      </c>
      <c r="F280" s="61">
        <v>320</v>
      </c>
      <c r="G280" s="53">
        <v>10.9</v>
      </c>
      <c r="H280" s="53">
        <v>10.9</v>
      </c>
      <c r="I280" s="53"/>
      <c r="J280" s="53"/>
      <c r="K280" s="53">
        <f t="shared" si="37"/>
        <v>10.9</v>
      </c>
      <c r="L280" s="92">
        <f t="shared" si="38"/>
        <v>10.9</v>
      </c>
      <c r="M280" s="52"/>
      <c r="N280" s="52"/>
      <c r="O280" s="50">
        <f t="shared" si="39"/>
        <v>10.9</v>
      </c>
      <c r="P280" s="50">
        <f t="shared" si="39"/>
        <v>10.9</v>
      </c>
      <c r="Q280" s="50"/>
      <c r="R280" s="50"/>
      <c r="S280" s="50">
        <f t="shared" si="35"/>
        <v>10.9</v>
      </c>
      <c r="T280" s="50">
        <f t="shared" si="36"/>
        <v>10.9</v>
      </c>
      <c r="U280" s="50"/>
      <c r="V280" s="50"/>
      <c r="W280" s="50">
        <f t="shared" si="40"/>
        <v>10.9</v>
      </c>
      <c r="X280" s="50">
        <f t="shared" si="41"/>
        <v>10.9</v>
      </c>
      <c r="Y280" s="50"/>
      <c r="Z280" s="50"/>
      <c r="AA280" s="50">
        <f t="shared" si="42"/>
        <v>10.9</v>
      </c>
      <c r="AB280" s="50">
        <f t="shared" si="43"/>
        <v>10.9</v>
      </c>
    </row>
    <row r="281" spans="1:28" ht="56.25" x14ac:dyDescent="0.2">
      <c r="A281" s="43" t="s">
        <v>41</v>
      </c>
      <c r="B281" s="56" t="s">
        <v>30</v>
      </c>
      <c r="C281" s="57" t="s">
        <v>3</v>
      </c>
      <c r="D281" s="56" t="s">
        <v>2</v>
      </c>
      <c r="E281" s="58" t="s">
        <v>40</v>
      </c>
      <c r="F281" s="61" t="s">
        <v>7</v>
      </c>
      <c r="G281" s="53">
        <f>G282</f>
        <v>100</v>
      </c>
      <c r="H281" s="53">
        <f>H282</f>
        <v>0</v>
      </c>
      <c r="I281" s="53"/>
      <c r="J281" s="53"/>
      <c r="K281" s="53">
        <f t="shared" si="37"/>
        <v>100</v>
      </c>
      <c r="L281" s="92">
        <f t="shared" si="38"/>
        <v>0</v>
      </c>
      <c r="M281" s="52"/>
      <c r="N281" s="52"/>
      <c r="O281" s="50">
        <f t="shared" si="39"/>
        <v>100</v>
      </c>
      <c r="P281" s="50">
        <f t="shared" si="39"/>
        <v>0</v>
      </c>
      <c r="Q281" s="50"/>
      <c r="R281" s="50"/>
      <c r="S281" s="50">
        <f t="shared" si="35"/>
        <v>100</v>
      </c>
      <c r="T281" s="50">
        <f t="shared" si="36"/>
        <v>0</v>
      </c>
      <c r="U281" s="50"/>
      <c r="V281" s="50"/>
      <c r="W281" s="50">
        <f t="shared" si="40"/>
        <v>100</v>
      </c>
      <c r="X281" s="50">
        <f t="shared" si="41"/>
        <v>0</v>
      </c>
      <c r="Y281" s="50"/>
      <c r="Z281" s="50"/>
      <c r="AA281" s="50">
        <f t="shared" si="42"/>
        <v>100</v>
      </c>
      <c r="AB281" s="50">
        <f t="shared" si="43"/>
        <v>0</v>
      </c>
    </row>
    <row r="282" spans="1:28" x14ac:dyDescent="0.2">
      <c r="A282" s="43" t="s">
        <v>38</v>
      </c>
      <c r="B282" s="56" t="s">
        <v>30</v>
      </c>
      <c r="C282" s="57" t="s">
        <v>3</v>
      </c>
      <c r="D282" s="56" t="s">
        <v>2</v>
      </c>
      <c r="E282" s="58" t="s">
        <v>40</v>
      </c>
      <c r="F282" s="61">
        <v>300</v>
      </c>
      <c r="G282" s="53">
        <f>G283</f>
        <v>100</v>
      </c>
      <c r="H282" s="53">
        <f>H283</f>
        <v>0</v>
      </c>
      <c r="I282" s="53"/>
      <c r="J282" s="53"/>
      <c r="K282" s="53">
        <f t="shared" si="37"/>
        <v>100</v>
      </c>
      <c r="L282" s="92">
        <f t="shared" si="38"/>
        <v>0</v>
      </c>
      <c r="M282" s="52"/>
      <c r="N282" s="52"/>
      <c r="O282" s="50">
        <f t="shared" si="39"/>
        <v>100</v>
      </c>
      <c r="P282" s="50">
        <f t="shared" si="39"/>
        <v>0</v>
      </c>
      <c r="Q282" s="50"/>
      <c r="R282" s="50"/>
      <c r="S282" s="50">
        <f t="shared" si="35"/>
        <v>100</v>
      </c>
      <c r="T282" s="50">
        <f t="shared" si="36"/>
        <v>0</v>
      </c>
      <c r="U282" s="50"/>
      <c r="V282" s="50"/>
      <c r="W282" s="50">
        <f t="shared" si="40"/>
        <v>100</v>
      </c>
      <c r="X282" s="50">
        <f t="shared" si="41"/>
        <v>0</v>
      </c>
      <c r="Y282" s="50"/>
      <c r="Z282" s="50"/>
      <c r="AA282" s="50">
        <f t="shared" si="42"/>
        <v>100</v>
      </c>
      <c r="AB282" s="50">
        <f t="shared" si="43"/>
        <v>0</v>
      </c>
    </row>
    <row r="283" spans="1:28" x14ac:dyDescent="0.2">
      <c r="A283" s="43" t="s">
        <v>37</v>
      </c>
      <c r="B283" s="56" t="s">
        <v>30</v>
      </c>
      <c r="C283" s="57" t="s">
        <v>3</v>
      </c>
      <c r="D283" s="56" t="s">
        <v>2</v>
      </c>
      <c r="E283" s="58" t="s">
        <v>40</v>
      </c>
      <c r="F283" s="61">
        <v>310</v>
      </c>
      <c r="G283" s="53">
        <v>100</v>
      </c>
      <c r="H283" s="53">
        <v>0</v>
      </c>
      <c r="I283" s="53"/>
      <c r="J283" s="53"/>
      <c r="K283" s="53">
        <f t="shared" si="37"/>
        <v>100</v>
      </c>
      <c r="L283" s="92">
        <f t="shared" si="38"/>
        <v>0</v>
      </c>
      <c r="M283" s="52"/>
      <c r="N283" s="52"/>
      <c r="O283" s="50">
        <f t="shared" si="39"/>
        <v>100</v>
      </c>
      <c r="P283" s="50">
        <f t="shared" si="39"/>
        <v>0</v>
      </c>
      <c r="Q283" s="50"/>
      <c r="R283" s="50"/>
      <c r="S283" s="50">
        <f t="shared" si="35"/>
        <v>100</v>
      </c>
      <c r="T283" s="50">
        <f t="shared" si="36"/>
        <v>0</v>
      </c>
      <c r="U283" s="50"/>
      <c r="V283" s="50"/>
      <c r="W283" s="50">
        <f t="shared" si="40"/>
        <v>100</v>
      </c>
      <c r="X283" s="50">
        <f t="shared" si="41"/>
        <v>0</v>
      </c>
      <c r="Y283" s="50"/>
      <c r="Z283" s="50"/>
      <c r="AA283" s="50">
        <f t="shared" si="42"/>
        <v>100</v>
      </c>
      <c r="AB283" s="50">
        <f t="shared" si="43"/>
        <v>0</v>
      </c>
    </row>
    <row r="284" spans="1:28" ht="67.5" x14ac:dyDescent="0.2">
      <c r="A284" s="43" t="s">
        <v>39</v>
      </c>
      <c r="B284" s="56" t="s">
        <v>30</v>
      </c>
      <c r="C284" s="57" t="s">
        <v>3</v>
      </c>
      <c r="D284" s="56" t="s">
        <v>2</v>
      </c>
      <c r="E284" s="58" t="s">
        <v>35</v>
      </c>
      <c r="F284" s="61" t="s">
        <v>7</v>
      </c>
      <c r="G284" s="53">
        <f>G285</f>
        <v>65</v>
      </c>
      <c r="H284" s="53">
        <f>H285</f>
        <v>65</v>
      </c>
      <c r="I284" s="53"/>
      <c r="J284" s="53"/>
      <c r="K284" s="53">
        <f t="shared" si="37"/>
        <v>65</v>
      </c>
      <c r="L284" s="92">
        <f t="shared" si="38"/>
        <v>65</v>
      </c>
      <c r="M284" s="52"/>
      <c r="N284" s="52"/>
      <c r="O284" s="50">
        <f t="shared" si="39"/>
        <v>65</v>
      </c>
      <c r="P284" s="50">
        <f t="shared" si="39"/>
        <v>65</v>
      </c>
      <c r="Q284" s="50"/>
      <c r="R284" s="50"/>
      <c r="S284" s="50">
        <f t="shared" si="35"/>
        <v>65</v>
      </c>
      <c r="T284" s="50">
        <f t="shared" si="36"/>
        <v>65</v>
      </c>
      <c r="U284" s="50"/>
      <c r="V284" s="50"/>
      <c r="W284" s="50">
        <f t="shared" si="40"/>
        <v>65</v>
      </c>
      <c r="X284" s="50">
        <f t="shared" si="41"/>
        <v>65</v>
      </c>
      <c r="Y284" s="50"/>
      <c r="Z284" s="50"/>
      <c r="AA284" s="50">
        <f t="shared" si="42"/>
        <v>65</v>
      </c>
      <c r="AB284" s="50">
        <f t="shared" si="43"/>
        <v>65</v>
      </c>
    </row>
    <row r="285" spans="1:28" x14ac:dyDescent="0.2">
      <c r="A285" s="43" t="s">
        <v>38</v>
      </c>
      <c r="B285" s="56" t="s">
        <v>30</v>
      </c>
      <c r="C285" s="57" t="s">
        <v>3</v>
      </c>
      <c r="D285" s="56" t="s">
        <v>2</v>
      </c>
      <c r="E285" s="58" t="s">
        <v>35</v>
      </c>
      <c r="F285" s="61">
        <v>300</v>
      </c>
      <c r="G285" s="53">
        <f>G286</f>
        <v>65</v>
      </c>
      <c r="H285" s="53">
        <f>H286</f>
        <v>65</v>
      </c>
      <c r="I285" s="53"/>
      <c r="J285" s="53"/>
      <c r="K285" s="53">
        <f t="shared" si="37"/>
        <v>65</v>
      </c>
      <c r="L285" s="92">
        <f t="shared" si="38"/>
        <v>65</v>
      </c>
      <c r="M285" s="52"/>
      <c r="N285" s="52"/>
      <c r="O285" s="50">
        <f t="shared" si="39"/>
        <v>65</v>
      </c>
      <c r="P285" s="50">
        <f t="shared" si="39"/>
        <v>65</v>
      </c>
      <c r="Q285" s="50"/>
      <c r="R285" s="50"/>
      <c r="S285" s="50">
        <f t="shared" ref="S285:S348" si="44">O285+Q285</f>
        <v>65</v>
      </c>
      <c r="T285" s="50">
        <f t="shared" ref="T285:T348" si="45">P285+R285</f>
        <v>65</v>
      </c>
      <c r="U285" s="50"/>
      <c r="V285" s="50"/>
      <c r="W285" s="50">
        <f t="shared" si="40"/>
        <v>65</v>
      </c>
      <c r="X285" s="50">
        <f t="shared" si="41"/>
        <v>65</v>
      </c>
      <c r="Y285" s="50"/>
      <c r="Z285" s="50"/>
      <c r="AA285" s="50">
        <f t="shared" si="42"/>
        <v>65</v>
      </c>
      <c r="AB285" s="50">
        <f t="shared" si="43"/>
        <v>65</v>
      </c>
    </row>
    <row r="286" spans="1:28" x14ac:dyDescent="0.2">
      <c r="A286" s="43" t="s">
        <v>37</v>
      </c>
      <c r="B286" s="56" t="s">
        <v>30</v>
      </c>
      <c r="C286" s="57" t="s">
        <v>3</v>
      </c>
      <c r="D286" s="56" t="s">
        <v>2</v>
      </c>
      <c r="E286" s="58" t="s">
        <v>35</v>
      </c>
      <c r="F286" s="61">
        <v>310</v>
      </c>
      <c r="G286" s="53">
        <v>65</v>
      </c>
      <c r="H286" s="53">
        <v>65</v>
      </c>
      <c r="I286" s="53"/>
      <c r="J286" s="53"/>
      <c r="K286" s="53">
        <f t="shared" si="37"/>
        <v>65</v>
      </c>
      <c r="L286" s="92">
        <f t="shared" si="38"/>
        <v>65</v>
      </c>
      <c r="M286" s="52"/>
      <c r="N286" s="52"/>
      <c r="O286" s="50">
        <f t="shared" si="39"/>
        <v>65</v>
      </c>
      <c r="P286" s="50">
        <f t="shared" si="39"/>
        <v>65</v>
      </c>
      <c r="Q286" s="50"/>
      <c r="R286" s="50"/>
      <c r="S286" s="50">
        <f t="shared" si="44"/>
        <v>65</v>
      </c>
      <c r="T286" s="50">
        <f t="shared" si="45"/>
        <v>65</v>
      </c>
      <c r="U286" s="50"/>
      <c r="V286" s="50"/>
      <c r="W286" s="50">
        <f t="shared" si="40"/>
        <v>65</v>
      </c>
      <c r="X286" s="50">
        <f t="shared" si="41"/>
        <v>65</v>
      </c>
      <c r="Y286" s="50"/>
      <c r="Z286" s="50"/>
      <c r="AA286" s="50">
        <f t="shared" si="42"/>
        <v>65</v>
      </c>
      <c r="AB286" s="50">
        <f t="shared" si="43"/>
        <v>65</v>
      </c>
    </row>
    <row r="287" spans="1:28" x14ac:dyDescent="0.2">
      <c r="A287" s="43" t="s">
        <v>49</v>
      </c>
      <c r="B287" s="56" t="s">
        <v>30</v>
      </c>
      <c r="C287" s="57" t="s">
        <v>3</v>
      </c>
      <c r="D287" s="56" t="s">
        <v>2</v>
      </c>
      <c r="E287" s="58" t="s">
        <v>48</v>
      </c>
      <c r="F287" s="61" t="s">
        <v>7</v>
      </c>
      <c r="G287" s="53">
        <f>G288</f>
        <v>2000</v>
      </c>
      <c r="H287" s="53">
        <f>H288</f>
        <v>2000</v>
      </c>
      <c r="I287" s="53"/>
      <c r="J287" s="53"/>
      <c r="K287" s="53">
        <f t="shared" si="37"/>
        <v>2000</v>
      </c>
      <c r="L287" s="92">
        <f t="shared" si="38"/>
        <v>2000</v>
      </c>
      <c r="M287" s="52"/>
      <c r="N287" s="52"/>
      <c r="O287" s="50">
        <f t="shared" si="39"/>
        <v>2000</v>
      </c>
      <c r="P287" s="50">
        <f t="shared" si="39"/>
        <v>2000</v>
      </c>
      <c r="Q287" s="50"/>
      <c r="R287" s="50"/>
      <c r="S287" s="50">
        <f t="shared" si="44"/>
        <v>2000</v>
      </c>
      <c r="T287" s="50">
        <f t="shared" si="45"/>
        <v>2000</v>
      </c>
      <c r="U287" s="50"/>
      <c r="V287" s="50"/>
      <c r="W287" s="50">
        <f t="shared" si="40"/>
        <v>2000</v>
      </c>
      <c r="X287" s="50">
        <f t="shared" si="41"/>
        <v>2000</v>
      </c>
      <c r="Y287" s="50"/>
      <c r="Z287" s="50"/>
      <c r="AA287" s="50">
        <f t="shared" si="42"/>
        <v>2000</v>
      </c>
      <c r="AB287" s="50">
        <f t="shared" si="43"/>
        <v>2000</v>
      </c>
    </row>
    <row r="288" spans="1:28" x14ac:dyDescent="0.2">
      <c r="A288" s="43" t="s">
        <v>38</v>
      </c>
      <c r="B288" s="56" t="s">
        <v>30</v>
      </c>
      <c r="C288" s="57" t="s">
        <v>3</v>
      </c>
      <c r="D288" s="56" t="s">
        <v>2</v>
      </c>
      <c r="E288" s="58" t="s">
        <v>48</v>
      </c>
      <c r="F288" s="61">
        <v>300</v>
      </c>
      <c r="G288" s="53">
        <f>G289</f>
        <v>2000</v>
      </c>
      <c r="H288" s="53">
        <f>H289</f>
        <v>2000</v>
      </c>
      <c r="I288" s="53"/>
      <c r="J288" s="53"/>
      <c r="K288" s="53">
        <f t="shared" si="37"/>
        <v>2000</v>
      </c>
      <c r="L288" s="92">
        <f t="shared" si="38"/>
        <v>2000</v>
      </c>
      <c r="M288" s="52"/>
      <c r="N288" s="52"/>
      <c r="O288" s="50">
        <f t="shared" si="39"/>
        <v>2000</v>
      </c>
      <c r="P288" s="50">
        <f t="shared" si="39"/>
        <v>2000</v>
      </c>
      <c r="Q288" s="50"/>
      <c r="R288" s="50"/>
      <c r="S288" s="50">
        <f t="shared" si="44"/>
        <v>2000</v>
      </c>
      <c r="T288" s="50">
        <f t="shared" si="45"/>
        <v>2000</v>
      </c>
      <c r="U288" s="50"/>
      <c r="V288" s="50"/>
      <c r="W288" s="50">
        <f t="shared" si="40"/>
        <v>2000</v>
      </c>
      <c r="X288" s="50">
        <f t="shared" si="41"/>
        <v>2000</v>
      </c>
      <c r="Y288" s="50"/>
      <c r="Z288" s="50"/>
      <c r="AA288" s="50">
        <f t="shared" si="42"/>
        <v>2000</v>
      </c>
      <c r="AB288" s="50">
        <f t="shared" si="43"/>
        <v>2000</v>
      </c>
    </row>
    <row r="289" spans="1:28" ht="22.5" x14ac:dyDescent="0.2">
      <c r="A289" s="43" t="s">
        <v>36</v>
      </c>
      <c r="B289" s="56" t="s">
        <v>30</v>
      </c>
      <c r="C289" s="57" t="s">
        <v>3</v>
      </c>
      <c r="D289" s="56" t="s">
        <v>2</v>
      </c>
      <c r="E289" s="58" t="s">
        <v>48</v>
      </c>
      <c r="F289" s="61">
        <v>320</v>
      </c>
      <c r="G289" s="53">
        <v>2000</v>
      </c>
      <c r="H289" s="53">
        <v>2000</v>
      </c>
      <c r="I289" s="53"/>
      <c r="J289" s="53"/>
      <c r="K289" s="53">
        <f t="shared" si="37"/>
        <v>2000</v>
      </c>
      <c r="L289" s="92">
        <f t="shared" si="38"/>
        <v>2000</v>
      </c>
      <c r="M289" s="52"/>
      <c r="N289" s="52"/>
      <c r="O289" s="50">
        <f t="shared" si="39"/>
        <v>2000</v>
      </c>
      <c r="P289" s="50">
        <f t="shared" si="39"/>
        <v>2000</v>
      </c>
      <c r="Q289" s="50"/>
      <c r="R289" s="50"/>
      <c r="S289" s="50">
        <f t="shared" si="44"/>
        <v>2000</v>
      </c>
      <c r="T289" s="50">
        <f t="shared" si="45"/>
        <v>2000</v>
      </c>
      <c r="U289" s="50"/>
      <c r="V289" s="50"/>
      <c r="W289" s="50">
        <f t="shared" si="40"/>
        <v>2000</v>
      </c>
      <c r="X289" s="50">
        <f t="shared" si="41"/>
        <v>2000</v>
      </c>
      <c r="Y289" s="50"/>
      <c r="Z289" s="50"/>
      <c r="AA289" s="50">
        <f t="shared" si="42"/>
        <v>2000</v>
      </c>
      <c r="AB289" s="50">
        <f t="shared" si="43"/>
        <v>2000</v>
      </c>
    </row>
    <row r="290" spans="1:28" ht="45" x14ac:dyDescent="0.2">
      <c r="A290" s="43" t="s">
        <v>261</v>
      </c>
      <c r="B290" s="56" t="s">
        <v>30</v>
      </c>
      <c r="C290" s="57" t="s">
        <v>3</v>
      </c>
      <c r="D290" s="56" t="s">
        <v>2</v>
      </c>
      <c r="E290" s="58" t="s">
        <v>97</v>
      </c>
      <c r="F290" s="61" t="s">
        <v>7</v>
      </c>
      <c r="G290" s="53">
        <f>G291</f>
        <v>2345.1999999999998</v>
      </c>
      <c r="H290" s="53">
        <f>H291</f>
        <v>2345.1999999999998</v>
      </c>
      <c r="I290" s="53"/>
      <c r="J290" s="53"/>
      <c r="K290" s="53">
        <f t="shared" si="37"/>
        <v>2345.1999999999998</v>
      </c>
      <c r="L290" s="92">
        <f t="shared" si="38"/>
        <v>2345.1999999999998</v>
      </c>
      <c r="M290" s="52"/>
      <c r="N290" s="52"/>
      <c r="O290" s="50">
        <f t="shared" si="39"/>
        <v>2345.1999999999998</v>
      </c>
      <c r="P290" s="50">
        <f t="shared" si="39"/>
        <v>2345.1999999999998</v>
      </c>
      <c r="Q290" s="50"/>
      <c r="R290" s="50"/>
      <c r="S290" s="50">
        <f t="shared" si="44"/>
        <v>2345.1999999999998</v>
      </c>
      <c r="T290" s="50">
        <f t="shared" si="45"/>
        <v>2345.1999999999998</v>
      </c>
      <c r="U290" s="50"/>
      <c r="V290" s="50"/>
      <c r="W290" s="50">
        <f t="shared" si="40"/>
        <v>2345.1999999999998</v>
      </c>
      <c r="X290" s="50">
        <f t="shared" si="41"/>
        <v>2345.1999999999998</v>
      </c>
      <c r="Y290" s="50"/>
      <c r="Z290" s="50"/>
      <c r="AA290" s="50">
        <f t="shared" si="42"/>
        <v>2345.1999999999998</v>
      </c>
      <c r="AB290" s="50">
        <f t="shared" si="43"/>
        <v>2345.1999999999998</v>
      </c>
    </row>
    <row r="291" spans="1:28" ht="22.5" x14ac:dyDescent="0.2">
      <c r="A291" s="43" t="s">
        <v>99</v>
      </c>
      <c r="B291" s="56" t="s">
        <v>30</v>
      </c>
      <c r="C291" s="57" t="s">
        <v>3</v>
      </c>
      <c r="D291" s="56" t="s">
        <v>2</v>
      </c>
      <c r="E291" s="58" t="s">
        <v>97</v>
      </c>
      <c r="F291" s="61">
        <v>400</v>
      </c>
      <c r="G291" s="53">
        <f>G292</f>
        <v>2345.1999999999998</v>
      </c>
      <c r="H291" s="53">
        <f>H292</f>
        <v>2345.1999999999998</v>
      </c>
      <c r="I291" s="53"/>
      <c r="J291" s="53"/>
      <c r="K291" s="53">
        <f t="shared" si="37"/>
        <v>2345.1999999999998</v>
      </c>
      <c r="L291" s="92">
        <f t="shared" si="38"/>
        <v>2345.1999999999998</v>
      </c>
      <c r="M291" s="52"/>
      <c r="N291" s="52"/>
      <c r="O291" s="50">
        <f t="shared" si="39"/>
        <v>2345.1999999999998</v>
      </c>
      <c r="P291" s="50">
        <f t="shared" si="39"/>
        <v>2345.1999999999998</v>
      </c>
      <c r="Q291" s="50"/>
      <c r="R291" s="50"/>
      <c r="S291" s="50">
        <f t="shared" si="44"/>
        <v>2345.1999999999998</v>
      </c>
      <c r="T291" s="50">
        <f t="shared" si="45"/>
        <v>2345.1999999999998</v>
      </c>
      <c r="U291" s="50"/>
      <c r="V291" s="50"/>
      <c r="W291" s="50">
        <f t="shared" si="40"/>
        <v>2345.1999999999998</v>
      </c>
      <c r="X291" s="50">
        <f t="shared" si="41"/>
        <v>2345.1999999999998</v>
      </c>
      <c r="Y291" s="50"/>
      <c r="Z291" s="50"/>
      <c r="AA291" s="50">
        <f t="shared" si="42"/>
        <v>2345.1999999999998</v>
      </c>
      <c r="AB291" s="50">
        <f t="shared" si="43"/>
        <v>2345.1999999999998</v>
      </c>
    </row>
    <row r="292" spans="1:28" x14ac:dyDescent="0.2">
      <c r="A292" s="43" t="s">
        <v>98</v>
      </c>
      <c r="B292" s="56" t="s">
        <v>30</v>
      </c>
      <c r="C292" s="57" t="s">
        <v>3</v>
      </c>
      <c r="D292" s="56" t="s">
        <v>2</v>
      </c>
      <c r="E292" s="58" t="s">
        <v>97</v>
      </c>
      <c r="F292" s="61">
        <v>410</v>
      </c>
      <c r="G292" s="53">
        <v>2345.1999999999998</v>
      </c>
      <c r="H292" s="53">
        <v>2345.1999999999998</v>
      </c>
      <c r="I292" s="53"/>
      <c r="J292" s="53"/>
      <c r="K292" s="53">
        <f t="shared" si="37"/>
        <v>2345.1999999999998</v>
      </c>
      <c r="L292" s="92">
        <f t="shared" si="38"/>
        <v>2345.1999999999998</v>
      </c>
      <c r="M292" s="52"/>
      <c r="N292" s="52"/>
      <c r="O292" s="50">
        <f t="shared" si="39"/>
        <v>2345.1999999999998</v>
      </c>
      <c r="P292" s="50">
        <f t="shared" si="39"/>
        <v>2345.1999999999998</v>
      </c>
      <c r="Q292" s="50"/>
      <c r="R292" s="50"/>
      <c r="S292" s="50">
        <f t="shared" si="44"/>
        <v>2345.1999999999998</v>
      </c>
      <c r="T292" s="50">
        <f t="shared" si="45"/>
        <v>2345.1999999999998</v>
      </c>
      <c r="U292" s="50"/>
      <c r="V292" s="50"/>
      <c r="W292" s="50">
        <f t="shared" si="40"/>
        <v>2345.1999999999998</v>
      </c>
      <c r="X292" s="50">
        <f t="shared" si="41"/>
        <v>2345.1999999999998</v>
      </c>
      <c r="Y292" s="50"/>
      <c r="Z292" s="50"/>
      <c r="AA292" s="50">
        <f t="shared" si="42"/>
        <v>2345.1999999999998</v>
      </c>
      <c r="AB292" s="50">
        <f t="shared" si="43"/>
        <v>2345.1999999999998</v>
      </c>
    </row>
    <row r="293" spans="1:28" ht="56.25" x14ac:dyDescent="0.2">
      <c r="A293" s="62" t="s">
        <v>300</v>
      </c>
      <c r="B293" s="113" t="s">
        <v>34</v>
      </c>
      <c r="C293" s="114" t="s">
        <v>3</v>
      </c>
      <c r="D293" s="113" t="s">
        <v>2</v>
      </c>
      <c r="E293" s="115" t="s">
        <v>9</v>
      </c>
      <c r="F293" s="116" t="s">
        <v>7</v>
      </c>
      <c r="G293" s="41">
        <f>G294+G297+G302+G307+G312+G319+G322+G325+G328+G331</f>
        <v>33739</v>
      </c>
      <c r="H293" s="41">
        <f>H294+H297+H302+H307+H312+H319+H322+H325+H328+H331</f>
        <v>33978.300000000003</v>
      </c>
      <c r="I293" s="41"/>
      <c r="J293" s="41"/>
      <c r="K293" s="41">
        <f t="shared" si="37"/>
        <v>33739</v>
      </c>
      <c r="L293" s="42">
        <f t="shared" si="38"/>
        <v>33978.300000000003</v>
      </c>
      <c r="M293" s="52"/>
      <c r="N293" s="52"/>
      <c r="O293" s="69">
        <f t="shared" si="39"/>
        <v>33739</v>
      </c>
      <c r="P293" s="69">
        <f t="shared" si="39"/>
        <v>33978.300000000003</v>
      </c>
      <c r="Q293" s="69"/>
      <c r="R293" s="69"/>
      <c r="S293" s="69">
        <f t="shared" si="44"/>
        <v>33739</v>
      </c>
      <c r="T293" s="69">
        <f t="shared" si="45"/>
        <v>33978.300000000003</v>
      </c>
      <c r="U293" s="69"/>
      <c r="V293" s="69"/>
      <c r="W293" s="69">
        <f t="shared" si="40"/>
        <v>33739</v>
      </c>
      <c r="X293" s="69">
        <f t="shared" si="41"/>
        <v>33978.300000000003</v>
      </c>
      <c r="Y293" s="69"/>
      <c r="Z293" s="69"/>
      <c r="AA293" s="69">
        <f t="shared" si="42"/>
        <v>33739</v>
      </c>
      <c r="AB293" s="69">
        <f t="shared" si="43"/>
        <v>33978.300000000003</v>
      </c>
    </row>
    <row r="294" spans="1:28" ht="45" x14ac:dyDescent="0.2">
      <c r="A294" s="43" t="s">
        <v>88</v>
      </c>
      <c r="B294" s="56" t="s">
        <v>34</v>
      </c>
      <c r="C294" s="57" t="s">
        <v>3</v>
      </c>
      <c r="D294" s="56" t="s">
        <v>2</v>
      </c>
      <c r="E294" s="58" t="s">
        <v>87</v>
      </c>
      <c r="F294" s="61" t="s">
        <v>7</v>
      </c>
      <c r="G294" s="53">
        <f>G295</f>
        <v>10.1</v>
      </c>
      <c r="H294" s="53">
        <f>H295</f>
        <v>13.2</v>
      </c>
      <c r="I294" s="53"/>
      <c r="J294" s="53"/>
      <c r="K294" s="53">
        <f t="shared" si="37"/>
        <v>10.1</v>
      </c>
      <c r="L294" s="92">
        <f t="shared" si="38"/>
        <v>13.2</v>
      </c>
      <c r="M294" s="52"/>
      <c r="N294" s="52"/>
      <c r="O294" s="50">
        <f t="shared" si="39"/>
        <v>10.1</v>
      </c>
      <c r="P294" s="50">
        <f t="shared" si="39"/>
        <v>13.2</v>
      </c>
      <c r="Q294" s="50"/>
      <c r="R294" s="50"/>
      <c r="S294" s="50">
        <f t="shared" si="44"/>
        <v>10.1</v>
      </c>
      <c r="T294" s="50">
        <f t="shared" si="45"/>
        <v>13.2</v>
      </c>
      <c r="U294" s="50"/>
      <c r="V294" s="50"/>
      <c r="W294" s="50">
        <f t="shared" si="40"/>
        <v>10.1</v>
      </c>
      <c r="X294" s="50">
        <f t="shared" si="41"/>
        <v>13.2</v>
      </c>
      <c r="Y294" s="50"/>
      <c r="Z294" s="50"/>
      <c r="AA294" s="50">
        <f t="shared" si="42"/>
        <v>10.1</v>
      </c>
      <c r="AB294" s="50">
        <f t="shared" si="43"/>
        <v>13.2</v>
      </c>
    </row>
    <row r="295" spans="1:28" ht="22.5" x14ac:dyDescent="0.2">
      <c r="A295" s="43" t="s">
        <v>14</v>
      </c>
      <c r="B295" s="56" t="s">
        <v>34</v>
      </c>
      <c r="C295" s="57" t="s">
        <v>3</v>
      </c>
      <c r="D295" s="56" t="s">
        <v>2</v>
      </c>
      <c r="E295" s="58" t="s">
        <v>87</v>
      </c>
      <c r="F295" s="61">
        <v>200</v>
      </c>
      <c r="G295" s="53">
        <f>G296</f>
        <v>10.1</v>
      </c>
      <c r="H295" s="53">
        <f>H296</f>
        <v>13.2</v>
      </c>
      <c r="I295" s="53"/>
      <c r="J295" s="53"/>
      <c r="K295" s="53">
        <f t="shared" ref="K295:K358" si="46">G295+I295</f>
        <v>10.1</v>
      </c>
      <c r="L295" s="92">
        <f t="shared" ref="L295:L358" si="47">H295+J295</f>
        <v>13.2</v>
      </c>
      <c r="M295" s="52"/>
      <c r="N295" s="52"/>
      <c r="O295" s="50">
        <f t="shared" si="39"/>
        <v>10.1</v>
      </c>
      <c r="P295" s="50">
        <f t="shared" si="39"/>
        <v>13.2</v>
      </c>
      <c r="Q295" s="50"/>
      <c r="R295" s="50"/>
      <c r="S295" s="50">
        <f t="shared" si="44"/>
        <v>10.1</v>
      </c>
      <c r="T295" s="50">
        <f t="shared" si="45"/>
        <v>13.2</v>
      </c>
      <c r="U295" s="50"/>
      <c r="V295" s="50"/>
      <c r="W295" s="50">
        <f t="shared" si="40"/>
        <v>10.1</v>
      </c>
      <c r="X295" s="50">
        <f t="shared" si="41"/>
        <v>13.2</v>
      </c>
      <c r="Y295" s="50"/>
      <c r="Z295" s="50"/>
      <c r="AA295" s="50">
        <f t="shared" si="42"/>
        <v>10.1</v>
      </c>
      <c r="AB295" s="50">
        <f t="shared" si="43"/>
        <v>13.2</v>
      </c>
    </row>
    <row r="296" spans="1:28" ht="22.5" x14ac:dyDescent="0.2">
      <c r="A296" s="43" t="s">
        <v>13</v>
      </c>
      <c r="B296" s="56" t="s">
        <v>34</v>
      </c>
      <c r="C296" s="57" t="s">
        <v>3</v>
      </c>
      <c r="D296" s="56" t="s">
        <v>2</v>
      </c>
      <c r="E296" s="58" t="s">
        <v>87</v>
      </c>
      <c r="F296" s="61">
        <v>240</v>
      </c>
      <c r="G296" s="53">
        <v>10.1</v>
      </c>
      <c r="H296" s="53">
        <v>13.2</v>
      </c>
      <c r="I296" s="53"/>
      <c r="J296" s="53"/>
      <c r="K296" s="53">
        <f t="shared" si="46"/>
        <v>10.1</v>
      </c>
      <c r="L296" s="92">
        <f t="shared" si="47"/>
        <v>13.2</v>
      </c>
      <c r="M296" s="52"/>
      <c r="N296" s="52"/>
      <c r="O296" s="50">
        <f t="shared" si="39"/>
        <v>10.1</v>
      </c>
      <c r="P296" s="50">
        <f t="shared" si="39"/>
        <v>13.2</v>
      </c>
      <c r="Q296" s="50"/>
      <c r="R296" s="50"/>
      <c r="S296" s="50">
        <f t="shared" si="44"/>
        <v>10.1</v>
      </c>
      <c r="T296" s="50">
        <f t="shared" si="45"/>
        <v>13.2</v>
      </c>
      <c r="U296" s="50"/>
      <c r="V296" s="50"/>
      <c r="W296" s="50">
        <f t="shared" si="40"/>
        <v>10.1</v>
      </c>
      <c r="X296" s="50">
        <f t="shared" si="41"/>
        <v>13.2</v>
      </c>
      <c r="Y296" s="50"/>
      <c r="Z296" s="50"/>
      <c r="AA296" s="50">
        <f t="shared" si="42"/>
        <v>10.1</v>
      </c>
      <c r="AB296" s="50">
        <f t="shared" si="43"/>
        <v>13.2</v>
      </c>
    </row>
    <row r="297" spans="1:28" ht="56.25" x14ac:dyDescent="0.2">
      <c r="A297" s="54" t="s">
        <v>277</v>
      </c>
      <c r="B297" s="56" t="s">
        <v>34</v>
      </c>
      <c r="C297" s="57" t="s">
        <v>3</v>
      </c>
      <c r="D297" s="56" t="s">
        <v>2</v>
      </c>
      <c r="E297" s="58">
        <v>78791</v>
      </c>
      <c r="F297" s="61" t="s">
        <v>7</v>
      </c>
      <c r="G297" s="53">
        <f>G298+G300</f>
        <v>1167.3</v>
      </c>
      <c r="H297" s="53">
        <f>H298+H300</f>
        <v>1207.3999999999999</v>
      </c>
      <c r="I297" s="53"/>
      <c r="J297" s="53"/>
      <c r="K297" s="53">
        <f t="shared" si="46"/>
        <v>1167.3</v>
      </c>
      <c r="L297" s="92">
        <f t="shared" si="47"/>
        <v>1207.3999999999999</v>
      </c>
      <c r="M297" s="52"/>
      <c r="N297" s="52"/>
      <c r="O297" s="50">
        <f t="shared" si="39"/>
        <v>1167.3</v>
      </c>
      <c r="P297" s="50">
        <f t="shared" si="39"/>
        <v>1207.3999999999999</v>
      </c>
      <c r="Q297" s="50"/>
      <c r="R297" s="50"/>
      <c r="S297" s="50">
        <f t="shared" si="44"/>
        <v>1167.3</v>
      </c>
      <c r="T297" s="50">
        <f t="shared" si="45"/>
        <v>1207.3999999999999</v>
      </c>
      <c r="U297" s="50"/>
      <c r="V297" s="50"/>
      <c r="W297" s="50">
        <f t="shared" si="40"/>
        <v>1167.3</v>
      </c>
      <c r="X297" s="50">
        <f t="shared" si="41"/>
        <v>1207.3999999999999</v>
      </c>
      <c r="Y297" s="50"/>
      <c r="Z297" s="50"/>
      <c r="AA297" s="50">
        <f t="shared" si="42"/>
        <v>1167.3</v>
      </c>
      <c r="AB297" s="50">
        <f t="shared" si="43"/>
        <v>1207.3999999999999</v>
      </c>
    </row>
    <row r="298" spans="1:28" ht="56.25" x14ac:dyDescent="0.2">
      <c r="A298" s="43" t="s">
        <v>6</v>
      </c>
      <c r="B298" s="56" t="s">
        <v>34</v>
      </c>
      <c r="C298" s="57" t="s">
        <v>3</v>
      </c>
      <c r="D298" s="56" t="s">
        <v>2</v>
      </c>
      <c r="E298" s="58">
        <v>78791</v>
      </c>
      <c r="F298" s="61">
        <v>100</v>
      </c>
      <c r="G298" s="53">
        <f>G299</f>
        <v>1068.5999999999999</v>
      </c>
      <c r="H298" s="53">
        <f>H299</f>
        <v>1068.5999999999999</v>
      </c>
      <c r="I298" s="53"/>
      <c r="J298" s="53"/>
      <c r="K298" s="53">
        <f t="shared" si="46"/>
        <v>1068.5999999999999</v>
      </c>
      <c r="L298" s="92">
        <f t="shared" si="47"/>
        <v>1068.5999999999999</v>
      </c>
      <c r="M298" s="52"/>
      <c r="N298" s="52"/>
      <c r="O298" s="50">
        <f t="shared" si="39"/>
        <v>1068.5999999999999</v>
      </c>
      <c r="P298" s="50">
        <f t="shared" si="39"/>
        <v>1068.5999999999999</v>
      </c>
      <c r="Q298" s="50"/>
      <c r="R298" s="50"/>
      <c r="S298" s="50">
        <f t="shared" si="44"/>
        <v>1068.5999999999999</v>
      </c>
      <c r="T298" s="50">
        <f t="shared" si="45"/>
        <v>1068.5999999999999</v>
      </c>
      <c r="U298" s="50"/>
      <c r="V298" s="50"/>
      <c r="W298" s="50">
        <f t="shared" si="40"/>
        <v>1068.5999999999999</v>
      </c>
      <c r="X298" s="50">
        <f t="shared" si="41"/>
        <v>1068.5999999999999</v>
      </c>
      <c r="Y298" s="50"/>
      <c r="Z298" s="50"/>
      <c r="AA298" s="50">
        <f t="shared" si="42"/>
        <v>1068.5999999999999</v>
      </c>
      <c r="AB298" s="50">
        <f t="shared" si="43"/>
        <v>1068.5999999999999</v>
      </c>
    </row>
    <row r="299" spans="1:28" ht="22.5" x14ac:dyDescent="0.2">
      <c r="A299" s="43" t="s">
        <v>5</v>
      </c>
      <c r="B299" s="56" t="s">
        <v>34</v>
      </c>
      <c r="C299" s="57" t="s">
        <v>3</v>
      </c>
      <c r="D299" s="56" t="s">
        <v>2</v>
      </c>
      <c r="E299" s="58">
        <v>78791</v>
      </c>
      <c r="F299" s="61">
        <v>120</v>
      </c>
      <c r="G299" s="53">
        <f>790+40+238.6</f>
        <v>1068.5999999999999</v>
      </c>
      <c r="H299" s="53">
        <f>790+40+238.6</f>
        <v>1068.5999999999999</v>
      </c>
      <c r="I299" s="53"/>
      <c r="J299" s="53"/>
      <c r="K299" s="53">
        <f t="shared" si="46"/>
        <v>1068.5999999999999</v>
      </c>
      <c r="L299" s="92">
        <f t="shared" si="47"/>
        <v>1068.5999999999999</v>
      </c>
      <c r="M299" s="52"/>
      <c r="N299" s="52"/>
      <c r="O299" s="50">
        <f t="shared" si="39"/>
        <v>1068.5999999999999</v>
      </c>
      <c r="P299" s="50">
        <f t="shared" si="39"/>
        <v>1068.5999999999999</v>
      </c>
      <c r="Q299" s="50"/>
      <c r="R299" s="50"/>
      <c r="S299" s="50">
        <f t="shared" si="44"/>
        <v>1068.5999999999999</v>
      </c>
      <c r="T299" s="50">
        <f t="shared" si="45"/>
        <v>1068.5999999999999</v>
      </c>
      <c r="U299" s="50"/>
      <c r="V299" s="50"/>
      <c r="W299" s="50">
        <f t="shared" si="40"/>
        <v>1068.5999999999999</v>
      </c>
      <c r="X299" s="50">
        <f t="shared" si="41"/>
        <v>1068.5999999999999</v>
      </c>
      <c r="Y299" s="50"/>
      <c r="Z299" s="50"/>
      <c r="AA299" s="50">
        <f t="shared" si="42"/>
        <v>1068.5999999999999</v>
      </c>
      <c r="AB299" s="50">
        <f t="shared" si="43"/>
        <v>1068.5999999999999</v>
      </c>
    </row>
    <row r="300" spans="1:28" ht="22.5" x14ac:dyDescent="0.2">
      <c r="A300" s="43" t="s">
        <v>14</v>
      </c>
      <c r="B300" s="56" t="s">
        <v>34</v>
      </c>
      <c r="C300" s="57" t="s">
        <v>3</v>
      </c>
      <c r="D300" s="56" t="s">
        <v>2</v>
      </c>
      <c r="E300" s="58">
        <v>78791</v>
      </c>
      <c r="F300" s="61">
        <v>200</v>
      </c>
      <c r="G300" s="53">
        <f>G301</f>
        <v>98.7</v>
      </c>
      <c r="H300" s="53">
        <f>H301</f>
        <v>138.80000000000001</v>
      </c>
      <c r="I300" s="53"/>
      <c r="J300" s="53"/>
      <c r="K300" s="53">
        <f t="shared" si="46"/>
        <v>98.7</v>
      </c>
      <c r="L300" s="92">
        <f t="shared" si="47"/>
        <v>138.80000000000001</v>
      </c>
      <c r="M300" s="52"/>
      <c r="N300" s="52"/>
      <c r="O300" s="50">
        <f t="shared" si="39"/>
        <v>98.7</v>
      </c>
      <c r="P300" s="50">
        <f t="shared" si="39"/>
        <v>138.80000000000001</v>
      </c>
      <c r="Q300" s="50"/>
      <c r="R300" s="50"/>
      <c r="S300" s="50">
        <f t="shared" si="44"/>
        <v>98.7</v>
      </c>
      <c r="T300" s="50">
        <f t="shared" si="45"/>
        <v>138.80000000000001</v>
      </c>
      <c r="U300" s="50"/>
      <c r="V300" s="50"/>
      <c r="W300" s="50">
        <f t="shared" si="40"/>
        <v>98.7</v>
      </c>
      <c r="X300" s="50">
        <f t="shared" si="41"/>
        <v>138.80000000000001</v>
      </c>
      <c r="Y300" s="50"/>
      <c r="Z300" s="50"/>
      <c r="AA300" s="50">
        <f t="shared" si="42"/>
        <v>98.7</v>
      </c>
      <c r="AB300" s="50">
        <f t="shared" si="43"/>
        <v>138.80000000000001</v>
      </c>
    </row>
    <row r="301" spans="1:28" ht="22.5" x14ac:dyDescent="0.2">
      <c r="A301" s="43" t="s">
        <v>13</v>
      </c>
      <c r="B301" s="56" t="s">
        <v>34</v>
      </c>
      <c r="C301" s="57" t="s">
        <v>3</v>
      </c>
      <c r="D301" s="56" t="s">
        <v>2</v>
      </c>
      <c r="E301" s="58">
        <v>78791</v>
      </c>
      <c r="F301" s="61">
        <v>240</v>
      </c>
      <c r="G301" s="53">
        <v>98.7</v>
      </c>
      <c r="H301" s="53">
        <v>138.80000000000001</v>
      </c>
      <c r="I301" s="53"/>
      <c r="J301" s="53"/>
      <c r="K301" s="53">
        <f t="shared" si="46"/>
        <v>98.7</v>
      </c>
      <c r="L301" s="92">
        <f t="shared" si="47"/>
        <v>138.80000000000001</v>
      </c>
      <c r="M301" s="52"/>
      <c r="N301" s="52"/>
      <c r="O301" s="50">
        <f t="shared" si="39"/>
        <v>98.7</v>
      </c>
      <c r="P301" s="50">
        <f t="shared" si="39"/>
        <v>138.80000000000001</v>
      </c>
      <c r="Q301" s="50"/>
      <c r="R301" s="50"/>
      <c r="S301" s="50">
        <f t="shared" si="44"/>
        <v>98.7</v>
      </c>
      <c r="T301" s="50">
        <f t="shared" si="45"/>
        <v>138.80000000000001</v>
      </c>
      <c r="U301" s="50"/>
      <c r="V301" s="50"/>
      <c r="W301" s="50">
        <f t="shared" si="40"/>
        <v>98.7</v>
      </c>
      <c r="X301" s="50">
        <f t="shared" si="41"/>
        <v>138.80000000000001</v>
      </c>
      <c r="Y301" s="50"/>
      <c r="Z301" s="50"/>
      <c r="AA301" s="50">
        <f t="shared" si="42"/>
        <v>98.7</v>
      </c>
      <c r="AB301" s="50">
        <f t="shared" si="43"/>
        <v>138.80000000000001</v>
      </c>
    </row>
    <row r="302" spans="1:28" ht="56.25" x14ac:dyDescent="0.2">
      <c r="A302" s="54" t="s">
        <v>280</v>
      </c>
      <c r="B302" s="56">
        <v>7</v>
      </c>
      <c r="C302" s="57">
        <v>0</v>
      </c>
      <c r="D302" s="56">
        <v>0</v>
      </c>
      <c r="E302" s="58">
        <v>78792</v>
      </c>
      <c r="F302" s="61"/>
      <c r="G302" s="117">
        <f>G303+G305</f>
        <v>5837</v>
      </c>
      <c r="H302" s="117">
        <f>H303+H305</f>
        <v>6037.3</v>
      </c>
      <c r="I302" s="117"/>
      <c r="J302" s="117"/>
      <c r="K302" s="117">
        <f t="shared" si="46"/>
        <v>5837</v>
      </c>
      <c r="L302" s="122">
        <f t="shared" si="47"/>
        <v>6037.3</v>
      </c>
      <c r="M302" s="52"/>
      <c r="N302" s="52"/>
      <c r="O302" s="50">
        <f t="shared" si="39"/>
        <v>5837</v>
      </c>
      <c r="P302" s="50">
        <f t="shared" si="39"/>
        <v>6037.3</v>
      </c>
      <c r="Q302" s="50"/>
      <c r="R302" s="50"/>
      <c r="S302" s="50">
        <f t="shared" si="44"/>
        <v>5837</v>
      </c>
      <c r="T302" s="50">
        <f t="shared" si="45"/>
        <v>6037.3</v>
      </c>
      <c r="U302" s="50"/>
      <c r="V302" s="50"/>
      <c r="W302" s="50">
        <f t="shared" si="40"/>
        <v>5837</v>
      </c>
      <c r="X302" s="50">
        <f t="shared" si="41"/>
        <v>6037.3</v>
      </c>
      <c r="Y302" s="50"/>
      <c r="Z302" s="50"/>
      <c r="AA302" s="50">
        <f t="shared" si="42"/>
        <v>5837</v>
      </c>
      <c r="AB302" s="50">
        <f t="shared" si="43"/>
        <v>6037.3</v>
      </c>
    </row>
    <row r="303" spans="1:28" ht="56.25" x14ac:dyDescent="0.2">
      <c r="A303" s="54" t="s">
        <v>6</v>
      </c>
      <c r="B303" s="56" t="s">
        <v>34</v>
      </c>
      <c r="C303" s="57" t="s">
        <v>3</v>
      </c>
      <c r="D303" s="56" t="s">
        <v>2</v>
      </c>
      <c r="E303" s="58">
        <v>78792</v>
      </c>
      <c r="F303" s="61">
        <v>100</v>
      </c>
      <c r="G303" s="117">
        <f>G304</f>
        <v>5053.8</v>
      </c>
      <c r="H303" s="117">
        <f>H304</f>
        <v>5053.8</v>
      </c>
      <c r="I303" s="117"/>
      <c r="J303" s="117"/>
      <c r="K303" s="117">
        <f t="shared" si="46"/>
        <v>5053.8</v>
      </c>
      <c r="L303" s="122">
        <f t="shared" si="47"/>
        <v>5053.8</v>
      </c>
      <c r="M303" s="52"/>
      <c r="N303" s="52"/>
      <c r="O303" s="50">
        <f t="shared" si="39"/>
        <v>5053.8</v>
      </c>
      <c r="P303" s="50">
        <f t="shared" si="39"/>
        <v>5053.8</v>
      </c>
      <c r="Q303" s="50"/>
      <c r="R303" s="50"/>
      <c r="S303" s="50">
        <f t="shared" si="44"/>
        <v>5053.8</v>
      </c>
      <c r="T303" s="50">
        <f t="shared" si="45"/>
        <v>5053.8</v>
      </c>
      <c r="U303" s="50"/>
      <c r="V303" s="50"/>
      <c r="W303" s="50">
        <f t="shared" si="40"/>
        <v>5053.8</v>
      </c>
      <c r="X303" s="50">
        <f t="shared" si="41"/>
        <v>5053.8</v>
      </c>
      <c r="Y303" s="50"/>
      <c r="Z303" s="50"/>
      <c r="AA303" s="50">
        <f t="shared" si="42"/>
        <v>5053.8</v>
      </c>
      <c r="AB303" s="50">
        <f t="shared" si="43"/>
        <v>5053.8</v>
      </c>
    </row>
    <row r="304" spans="1:28" ht="22.5" x14ac:dyDescent="0.2">
      <c r="A304" s="54" t="s">
        <v>5</v>
      </c>
      <c r="B304" s="56" t="s">
        <v>34</v>
      </c>
      <c r="C304" s="57" t="s">
        <v>3</v>
      </c>
      <c r="D304" s="56" t="s">
        <v>2</v>
      </c>
      <c r="E304" s="58">
        <v>78792</v>
      </c>
      <c r="F304" s="61">
        <v>120</v>
      </c>
      <c r="G304" s="117">
        <f>3615.3+346.7+1091.8</f>
        <v>5053.8</v>
      </c>
      <c r="H304" s="117">
        <f>1091.8+3615.3+346.7</f>
        <v>5053.8</v>
      </c>
      <c r="I304" s="117"/>
      <c r="J304" s="117"/>
      <c r="K304" s="117">
        <f t="shared" si="46"/>
        <v>5053.8</v>
      </c>
      <c r="L304" s="122">
        <f t="shared" si="47"/>
        <v>5053.8</v>
      </c>
      <c r="M304" s="52"/>
      <c r="N304" s="52"/>
      <c r="O304" s="50">
        <f t="shared" si="39"/>
        <v>5053.8</v>
      </c>
      <c r="P304" s="50">
        <f t="shared" si="39"/>
        <v>5053.8</v>
      </c>
      <c r="Q304" s="50"/>
      <c r="R304" s="50"/>
      <c r="S304" s="50">
        <f t="shared" si="44"/>
        <v>5053.8</v>
      </c>
      <c r="T304" s="50">
        <f t="shared" si="45"/>
        <v>5053.8</v>
      </c>
      <c r="U304" s="50"/>
      <c r="V304" s="50"/>
      <c r="W304" s="50">
        <f t="shared" si="40"/>
        <v>5053.8</v>
      </c>
      <c r="X304" s="50">
        <f t="shared" si="41"/>
        <v>5053.8</v>
      </c>
      <c r="Y304" s="50"/>
      <c r="Z304" s="50"/>
      <c r="AA304" s="50">
        <f t="shared" si="42"/>
        <v>5053.8</v>
      </c>
      <c r="AB304" s="50">
        <f t="shared" si="43"/>
        <v>5053.8</v>
      </c>
    </row>
    <row r="305" spans="1:28" ht="22.5" x14ac:dyDescent="0.2">
      <c r="A305" s="54" t="s">
        <v>14</v>
      </c>
      <c r="B305" s="56" t="s">
        <v>34</v>
      </c>
      <c r="C305" s="57" t="s">
        <v>3</v>
      </c>
      <c r="D305" s="56" t="s">
        <v>2</v>
      </c>
      <c r="E305" s="58">
        <v>78792</v>
      </c>
      <c r="F305" s="61">
        <v>200</v>
      </c>
      <c r="G305" s="117">
        <f>G306</f>
        <v>783.2</v>
      </c>
      <c r="H305" s="117">
        <f>H306</f>
        <v>983.5</v>
      </c>
      <c r="I305" s="117"/>
      <c r="J305" s="117"/>
      <c r="K305" s="117">
        <f t="shared" si="46"/>
        <v>783.2</v>
      </c>
      <c r="L305" s="122">
        <f t="shared" si="47"/>
        <v>983.5</v>
      </c>
      <c r="M305" s="52"/>
      <c r="N305" s="52"/>
      <c r="O305" s="50">
        <f t="shared" ref="O305:P368" si="48">K305+M305</f>
        <v>783.2</v>
      </c>
      <c r="P305" s="50">
        <f t="shared" si="48"/>
        <v>983.5</v>
      </c>
      <c r="Q305" s="50"/>
      <c r="R305" s="50"/>
      <c r="S305" s="50">
        <f t="shared" si="44"/>
        <v>783.2</v>
      </c>
      <c r="T305" s="50">
        <f t="shared" si="45"/>
        <v>983.5</v>
      </c>
      <c r="U305" s="50"/>
      <c r="V305" s="50"/>
      <c r="W305" s="50">
        <f t="shared" si="40"/>
        <v>783.2</v>
      </c>
      <c r="X305" s="50">
        <f t="shared" si="41"/>
        <v>983.5</v>
      </c>
      <c r="Y305" s="50"/>
      <c r="Z305" s="50"/>
      <c r="AA305" s="50">
        <f t="shared" si="42"/>
        <v>783.2</v>
      </c>
      <c r="AB305" s="50">
        <f t="shared" si="43"/>
        <v>983.5</v>
      </c>
    </row>
    <row r="306" spans="1:28" ht="22.5" x14ac:dyDescent="0.2">
      <c r="A306" s="54" t="s">
        <v>13</v>
      </c>
      <c r="B306" s="56" t="s">
        <v>34</v>
      </c>
      <c r="C306" s="57" t="s">
        <v>3</v>
      </c>
      <c r="D306" s="56" t="s">
        <v>2</v>
      </c>
      <c r="E306" s="58">
        <v>78792</v>
      </c>
      <c r="F306" s="61">
        <v>240</v>
      </c>
      <c r="G306" s="117">
        <v>783.2</v>
      </c>
      <c r="H306" s="117">
        <v>983.5</v>
      </c>
      <c r="I306" s="117"/>
      <c r="J306" s="117"/>
      <c r="K306" s="117">
        <f t="shared" si="46"/>
        <v>783.2</v>
      </c>
      <c r="L306" s="122">
        <f t="shared" si="47"/>
        <v>983.5</v>
      </c>
      <c r="M306" s="52"/>
      <c r="N306" s="52"/>
      <c r="O306" s="50">
        <f t="shared" si="48"/>
        <v>783.2</v>
      </c>
      <c r="P306" s="50">
        <f t="shared" si="48"/>
        <v>983.5</v>
      </c>
      <c r="Q306" s="50"/>
      <c r="R306" s="50"/>
      <c r="S306" s="50">
        <f t="shared" si="44"/>
        <v>783.2</v>
      </c>
      <c r="T306" s="50">
        <f t="shared" si="45"/>
        <v>983.5</v>
      </c>
      <c r="U306" s="50"/>
      <c r="V306" s="50"/>
      <c r="W306" s="50">
        <f t="shared" si="40"/>
        <v>783.2</v>
      </c>
      <c r="X306" s="50">
        <f t="shared" si="41"/>
        <v>983.5</v>
      </c>
      <c r="Y306" s="50"/>
      <c r="Z306" s="50"/>
      <c r="AA306" s="50">
        <f t="shared" si="42"/>
        <v>783.2</v>
      </c>
      <c r="AB306" s="50">
        <f t="shared" si="43"/>
        <v>983.5</v>
      </c>
    </row>
    <row r="307" spans="1:28" ht="22.5" x14ac:dyDescent="0.2">
      <c r="A307" s="43" t="s">
        <v>91</v>
      </c>
      <c r="B307" s="56" t="s">
        <v>34</v>
      </c>
      <c r="C307" s="57" t="s">
        <v>3</v>
      </c>
      <c r="D307" s="56" t="s">
        <v>2</v>
      </c>
      <c r="E307" s="58" t="s">
        <v>90</v>
      </c>
      <c r="F307" s="61" t="s">
        <v>7</v>
      </c>
      <c r="G307" s="53">
        <f>G308+G310</f>
        <v>583.70000000000005</v>
      </c>
      <c r="H307" s="53">
        <f>H308+H310</f>
        <v>603.70000000000005</v>
      </c>
      <c r="I307" s="53"/>
      <c r="J307" s="53"/>
      <c r="K307" s="53">
        <f t="shared" si="46"/>
        <v>583.70000000000005</v>
      </c>
      <c r="L307" s="92">
        <f t="shared" si="47"/>
        <v>603.70000000000005</v>
      </c>
      <c r="M307" s="52"/>
      <c r="N307" s="52"/>
      <c r="O307" s="50">
        <f t="shared" si="48"/>
        <v>583.70000000000005</v>
      </c>
      <c r="P307" s="50">
        <f t="shared" si="48"/>
        <v>603.70000000000005</v>
      </c>
      <c r="Q307" s="50"/>
      <c r="R307" s="50"/>
      <c r="S307" s="50">
        <f t="shared" si="44"/>
        <v>583.70000000000005</v>
      </c>
      <c r="T307" s="50">
        <f t="shared" si="45"/>
        <v>603.70000000000005</v>
      </c>
      <c r="U307" s="50"/>
      <c r="V307" s="50"/>
      <c r="W307" s="50">
        <f t="shared" si="40"/>
        <v>583.70000000000005</v>
      </c>
      <c r="X307" s="50">
        <f t="shared" si="41"/>
        <v>603.70000000000005</v>
      </c>
      <c r="Y307" s="50"/>
      <c r="Z307" s="50"/>
      <c r="AA307" s="50">
        <f t="shared" si="42"/>
        <v>583.70000000000005</v>
      </c>
      <c r="AB307" s="50">
        <f t="shared" si="43"/>
        <v>603.70000000000005</v>
      </c>
    </row>
    <row r="308" spans="1:28" ht="56.25" x14ac:dyDescent="0.2">
      <c r="A308" s="43" t="s">
        <v>6</v>
      </c>
      <c r="B308" s="56" t="s">
        <v>34</v>
      </c>
      <c r="C308" s="57" t="s">
        <v>3</v>
      </c>
      <c r="D308" s="56" t="s">
        <v>2</v>
      </c>
      <c r="E308" s="58" t="s">
        <v>90</v>
      </c>
      <c r="F308" s="61">
        <v>100</v>
      </c>
      <c r="G308" s="53">
        <f>G309</f>
        <v>465.70000000000005</v>
      </c>
      <c r="H308" s="53">
        <f>H309</f>
        <v>465.70000000000005</v>
      </c>
      <c r="I308" s="53"/>
      <c r="J308" s="53"/>
      <c r="K308" s="53">
        <f t="shared" si="46"/>
        <v>465.70000000000005</v>
      </c>
      <c r="L308" s="92">
        <f t="shared" si="47"/>
        <v>465.70000000000005</v>
      </c>
      <c r="M308" s="52"/>
      <c r="N308" s="52"/>
      <c r="O308" s="50">
        <f t="shared" si="48"/>
        <v>465.70000000000005</v>
      </c>
      <c r="P308" s="50">
        <f t="shared" si="48"/>
        <v>465.70000000000005</v>
      </c>
      <c r="Q308" s="50"/>
      <c r="R308" s="50"/>
      <c r="S308" s="50">
        <f t="shared" si="44"/>
        <v>465.70000000000005</v>
      </c>
      <c r="T308" s="50">
        <f t="shared" si="45"/>
        <v>465.70000000000005</v>
      </c>
      <c r="U308" s="50"/>
      <c r="V308" s="50"/>
      <c r="W308" s="50">
        <f t="shared" si="40"/>
        <v>465.70000000000005</v>
      </c>
      <c r="X308" s="50">
        <f t="shared" si="41"/>
        <v>465.70000000000005</v>
      </c>
      <c r="Y308" s="50"/>
      <c r="Z308" s="50"/>
      <c r="AA308" s="50">
        <f t="shared" si="42"/>
        <v>465.70000000000005</v>
      </c>
      <c r="AB308" s="50">
        <f t="shared" si="43"/>
        <v>465.70000000000005</v>
      </c>
    </row>
    <row r="309" spans="1:28" ht="22.5" x14ac:dyDescent="0.2">
      <c r="A309" s="43" t="s">
        <v>5</v>
      </c>
      <c r="B309" s="56" t="s">
        <v>34</v>
      </c>
      <c r="C309" s="57" t="s">
        <v>3</v>
      </c>
      <c r="D309" s="56" t="s">
        <v>2</v>
      </c>
      <c r="E309" s="58" t="s">
        <v>90</v>
      </c>
      <c r="F309" s="61">
        <v>120</v>
      </c>
      <c r="G309" s="53">
        <f>345.7+15.6+104.4</f>
        <v>465.70000000000005</v>
      </c>
      <c r="H309" s="53">
        <f>345.7+15.6+104.4</f>
        <v>465.70000000000005</v>
      </c>
      <c r="I309" s="53"/>
      <c r="J309" s="53"/>
      <c r="K309" s="53">
        <f t="shared" si="46"/>
        <v>465.70000000000005</v>
      </c>
      <c r="L309" s="92">
        <f t="shared" si="47"/>
        <v>465.70000000000005</v>
      </c>
      <c r="M309" s="52"/>
      <c r="N309" s="52"/>
      <c r="O309" s="50">
        <f t="shared" si="48"/>
        <v>465.70000000000005</v>
      </c>
      <c r="P309" s="50">
        <f t="shared" si="48"/>
        <v>465.70000000000005</v>
      </c>
      <c r="Q309" s="50"/>
      <c r="R309" s="50"/>
      <c r="S309" s="50">
        <f t="shared" si="44"/>
        <v>465.70000000000005</v>
      </c>
      <c r="T309" s="50">
        <f t="shared" si="45"/>
        <v>465.70000000000005</v>
      </c>
      <c r="U309" s="50"/>
      <c r="V309" s="50"/>
      <c r="W309" s="50">
        <f t="shared" si="40"/>
        <v>465.70000000000005</v>
      </c>
      <c r="X309" s="50">
        <f t="shared" si="41"/>
        <v>465.70000000000005</v>
      </c>
      <c r="Y309" s="50"/>
      <c r="Z309" s="50"/>
      <c r="AA309" s="50">
        <f t="shared" si="42"/>
        <v>465.70000000000005</v>
      </c>
      <c r="AB309" s="50">
        <f t="shared" si="43"/>
        <v>465.70000000000005</v>
      </c>
    </row>
    <row r="310" spans="1:28" ht="22.5" x14ac:dyDescent="0.2">
      <c r="A310" s="43" t="s">
        <v>14</v>
      </c>
      <c r="B310" s="56" t="s">
        <v>34</v>
      </c>
      <c r="C310" s="57" t="s">
        <v>3</v>
      </c>
      <c r="D310" s="56" t="s">
        <v>2</v>
      </c>
      <c r="E310" s="58" t="s">
        <v>90</v>
      </c>
      <c r="F310" s="61">
        <v>200</v>
      </c>
      <c r="G310" s="53">
        <f>G311</f>
        <v>118</v>
      </c>
      <c r="H310" s="53">
        <f>H311</f>
        <v>138</v>
      </c>
      <c r="I310" s="53"/>
      <c r="J310" s="53"/>
      <c r="K310" s="53">
        <f t="shared" si="46"/>
        <v>118</v>
      </c>
      <c r="L310" s="92">
        <f t="shared" si="47"/>
        <v>138</v>
      </c>
      <c r="M310" s="52"/>
      <c r="N310" s="52"/>
      <c r="O310" s="50">
        <f t="shared" si="48"/>
        <v>118</v>
      </c>
      <c r="P310" s="50">
        <f t="shared" si="48"/>
        <v>138</v>
      </c>
      <c r="Q310" s="50"/>
      <c r="R310" s="50"/>
      <c r="S310" s="50">
        <f t="shared" si="44"/>
        <v>118</v>
      </c>
      <c r="T310" s="50">
        <f t="shared" si="45"/>
        <v>138</v>
      </c>
      <c r="U310" s="50"/>
      <c r="V310" s="50"/>
      <c r="W310" s="50">
        <f t="shared" si="40"/>
        <v>118</v>
      </c>
      <c r="X310" s="50">
        <f t="shared" si="41"/>
        <v>138</v>
      </c>
      <c r="Y310" s="50"/>
      <c r="Z310" s="50"/>
      <c r="AA310" s="50">
        <f t="shared" si="42"/>
        <v>118</v>
      </c>
      <c r="AB310" s="50">
        <f t="shared" si="43"/>
        <v>138</v>
      </c>
    </row>
    <row r="311" spans="1:28" ht="22.5" x14ac:dyDescent="0.2">
      <c r="A311" s="43" t="s">
        <v>13</v>
      </c>
      <c r="B311" s="56" t="s">
        <v>34</v>
      </c>
      <c r="C311" s="57" t="s">
        <v>3</v>
      </c>
      <c r="D311" s="56" t="s">
        <v>2</v>
      </c>
      <c r="E311" s="58" t="s">
        <v>90</v>
      </c>
      <c r="F311" s="61">
        <v>240</v>
      </c>
      <c r="G311" s="53">
        <v>118</v>
      </c>
      <c r="H311" s="53">
        <v>138</v>
      </c>
      <c r="I311" s="53"/>
      <c r="J311" s="53"/>
      <c r="K311" s="53">
        <f t="shared" si="46"/>
        <v>118</v>
      </c>
      <c r="L311" s="92">
        <f t="shared" si="47"/>
        <v>138</v>
      </c>
      <c r="M311" s="52"/>
      <c r="N311" s="52"/>
      <c r="O311" s="50">
        <f t="shared" si="48"/>
        <v>118</v>
      </c>
      <c r="P311" s="50">
        <f t="shared" si="48"/>
        <v>138</v>
      </c>
      <c r="Q311" s="50"/>
      <c r="R311" s="50"/>
      <c r="S311" s="50">
        <f t="shared" si="44"/>
        <v>118</v>
      </c>
      <c r="T311" s="50">
        <f t="shared" si="45"/>
        <v>138</v>
      </c>
      <c r="U311" s="50"/>
      <c r="V311" s="50"/>
      <c r="W311" s="50">
        <f t="shared" si="40"/>
        <v>118</v>
      </c>
      <c r="X311" s="50">
        <f t="shared" si="41"/>
        <v>138</v>
      </c>
      <c r="Y311" s="50"/>
      <c r="Z311" s="50"/>
      <c r="AA311" s="50">
        <f t="shared" si="42"/>
        <v>118</v>
      </c>
      <c r="AB311" s="50">
        <f t="shared" si="43"/>
        <v>138</v>
      </c>
    </row>
    <row r="312" spans="1:28" ht="22.5" x14ac:dyDescent="0.2">
      <c r="A312" s="43" t="s">
        <v>15</v>
      </c>
      <c r="B312" s="56" t="s">
        <v>34</v>
      </c>
      <c r="C312" s="57" t="s">
        <v>3</v>
      </c>
      <c r="D312" s="56" t="s">
        <v>2</v>
      </c>
      <c r="E312" s="58" t="s">
        <v>11</v>
      </c>
      <c r="F312" s="61" t="s">
        <v>7</v>
      </c>
      <c r="G312" s="53">
        <f>G313+G315+G317</f>
        <v>18298.3</v>
      </c>
      <c r="H312" s="53">
        <f>H313+H315+H317</f>
        <v>18298.3</v>
      </c>
      <c r="I312" s="53"/>
      <c r="J312" s="53"/>
      <c r="K312" s="53">
        <f t="shared" si="46"/>
        <v>18298.3</v>
      </c>
      <c r="L312" s="92">
        <f t="shared" si="47"/>
        <v>18298.3</v>
      </c>
      <c r="M312" s="52"/>
      <c r="N312" s="52"/>
      <c r="O312" s="50">
        <f t="shared" si="48"/>
        <v>18298.3</v>
      </c>
      <c r="P312" s="50">
        <f t="shared" si="48"/>
        <v>18298.3</v>
      </c>
      <c r="Q312" s="50"/>
      <c r="R312" s="50"/>
      <c r="S312" s="50">
        <f t="shared" si="44"/>
        <v>18298.3</v>
      </c>
      <c r="T312" s="50">
        <f t="shared" si="45"/>
        <v>18298.3</v>
      </c>
      <c r="U312" s="50"/>
      <c r="V312" s="50"/>
      <c r="W312" s="50">
        <f t="shared" si="40"/>
        <v>18298.3</v>
      </c>
      <c r="X312" s="50">
        <f t="shared" si="41"/>
        <v>18298.3</v>
      </c>
      <c r="Y312" s="50"/>
      <c r="Z312" s="50"/>
      <c r="AA312" s="50">
        <f t="shared" si="42"/>
        <v>18298.3</v>
      </c>
      <c r="AB312" s="50">
        <f t="shared" si="43"/>
        <v>18298.3</v>
      </c>
    </row>
    <row r="313" spans="1:28" ht="56.25" x14ac:dyDescent="0.2">
      <c r="A313" s="43" t="s">
        <v>6</v>
      </c>
      <c r="B313" s="56" t="s">
        <v>34</v>
      </c>
      <c r="C313" s="57" t="s">
        <v>3</v>
      </c>
      <c r="D313" s="56" t="s">
        <v>2</v>
      </c>
      <c r="E313" s="58" t="s">
        <v>11</v>
      </c>
      <c r="F313" s="61">
        <v>100</v>
      </c>
      <c r="G313" s="53">
        <f>G314</f>
        <v>17194.8</v>
      </c>
      <c r="H313" s="53">
        <f>H314</f>
        <v>17194.8</v>
      </c>
      <c r="I313" s="53"/>
      <c r="J313" s="53"/>
      <c r="K313" s="53">
        <f t="shared" si="46"/>
        <v>17194.8</v>
      </c>
      <c r="L313" s="92">
        <f t="shared" si="47"/>
        <v>17194.8</v>
      </c>
      <c r="M313" s="52"/>
      <c r="N313" s="52"/>
      <c r="O313" s="50">
        <f t="shared" si="48"/>
        <v>17194.8</v>
      </c>
      <c r="P313" s="50">
        <f t="shared" si="48"/>
        <v>17194.8</v>
      </c>
      <c r="Q313" s="50"/>
      <c r="R313" s="50"/>
      <c r="S313" s="50">
        <f t="shared" si="44"/>
        <v>17194.8</v>
      </c>
      <c r="T313" s="50">
        <f t="shared" si="45"/>
        <v>17194.8</v>
      </c>
      <c r="U313" s="50"/>
      <c r="V313" s="50"/>
      <c r="W313" s="50">
        <f t="shared" si="40"/>
        <v>17194.8</v>
      </c>
      <c r="X313" s="50">
        <f t="shared" si="41"/>
        <v>17194.8</v>
      </c>
      <c r="Y313" s="50"/>
      <c r="Z313" s="50"/>
      <c r="AA313" s="50">
        <f t="shared" si="42"/>
        <v>17194.8</v>
      </c>
      <c r="AB313" s="50">
        <f t="shared" si="43"/>
        <v>17194.8</v>
      </c>
    </row>
    <row r="314" spans="1:28" ht="22.5" x14ac:dyDescent="0.2">
      <c r="A314" s="43" t="s">
        <v>5</v>
      </c>
      <c r="B314" s="56" t="s">
        <v>34</v>
      </c>
      <c r="C314" s="57" t="s">
        <v>3</v>
      </c>
      <c r="D314" s="56" t="s">
        <v>2</v>
      </c>
      <c r="E314" s="58" t="s">
        <v>11</v>
      </c>
      <c r="F314" s="61">
        <v>120</v>
      </c>
      <c r="G314" s="53">
        <f>12845.4+470+3879.4</f>
        <v>17194.8</v>
      </c>
      <c r="H314" s="53">
        <f>12845.4+470+3879.4</f>
        <v>17194.8</v>
      </c>
      <c r="I314" s="53"/>
      <c r="J314" s="53"/>
      <c r="K314" s="53">
        <f t="shared" si="46"/>
        <v>17194.8</v>
      </c>
      <c r="L314" s="92">
        <f t="shared" si="47"/>
        <v>17194.8</v>
      </c>
      <c r="M314" s="52"/>
      <c r="N314" s="52"/>
      <c r="O314" s="50">
        <f t="shared" si="48"/>
        <v>17194.8</v>
      </c>
      <c r="P314" s="50">
        <f t="shared" si="48"/>
        <v>17194.8</v>
      </c>
      <c r="Q314" s="50"/>
      <c r="R314" s="50"/>
      <c r="S314" s="50">
        <f t="shared" si="44"/>
        <v>17194.8</v>
      </c>
      <c r="T314" s="50">
        <f t="shared" si="45"/>
        <v>17194.8</v>
      </c>
      <c r="U314" s="50"/>
      <c r="V314" s="50"/>
      <c r="W314" s="50">
        <f t="shared" si="40"/>
        <v>17194.8</v>
      </c>
      <c r="X314" s="50">
        <f t="shared" si="41"/>
        <v>17194.8</v>
      </c>
      <c r="Y314" s="50"/>
      <c r="Z314" s="50"/>
      <c r="AA314" s="50">
        <f t="shared" si="42"/>
        <v>17194.8</v>
      </c>
      <c r="AB314" s="50">
        <f t="shared" si="43"/>
        <v>17194.8</v>
      </c>
    </row>
    <row r="315" spans="1:28" ht="22.5" x14ac:dyDescent="0.2">
      <c r="A315" s="43" t="s">
        <v>14</v>
      </c>
      <c r="B315" s="56" t="s">
        <v>34</v>
      </c>
      <c r="C315" s="57" t="s">
        <v>3</v>
      </c>
      <c r="D315" s="56" t="s">
        <v>2</v>
      </c>
      <c r="E315" s="58" t="s">
        <v>11</v>
      </c>
      <c r="F315" s="61">
        <v>200</v>
      </c>
      <c r="G315" s="53">
        <f>G316</f>
        <v>1094.5</v>
      </c>
      <c r="H315" s="53">
        <f>H316</f>
        <v>1094.5</v>
      </c>
      <c r="I315" s="53"/>
      <c r="J315" s="53"/>
      <c r="K315" s="53">
        <f t="shared" si="46"/>
        <v>1094.5</v>
      </c>
      <c r="L315" s="92">
        <f t="shared" si="47"/>
        <v>1094.5</v>
      </c>
      <c r="M315" s="52"/>
      <c r="N315" s="52"/>
      <c r="O315" s="50">
        <f t="shared" si="48"/>
        <v>1094.5</v>
      </c>
      <c r="P315" s="50">
        <f t="shared" si="48"/>
        <v>1094.5</v>
      </c>
      <c r="Q315" s="50"/>
      <c r="R315" s="50"/>
      <c r="S315" s="50">
        <f t="shared" si="44"/>
        <v>1094.5</v>
      </c>
      <c r="T315" s="50">
        <f t="shared" si="45"/>
        <v>1094.5</v>
      </c>
      <c r="U315" s="50"/>
      <c r="V315" s="50"/>
      <c r="W315" s="50">
        <f t="shared" si="40"/>
        <v>1094.5</v>
      </c>
      <c r="X315" s="50">
        <f t="shared" si="41"/>
        <v>1094.5</v>
      </c>
      <c r="Y315" s="50"/>
      <c r="Z315" s="50"/>
      <c r="AA315" s="50">
        <f t="shared" si="42"/>
        <v>1094.5</v>
      </c>
      <c r="AB315" s="50">
        <f t="shared" si="43"/>
        <v>1094.5</v>
      </c>
    </row>
    <row r="316" spans="1:28" ht="22.5" x14ac:dyDescent="0.2">
      <c r="A316" s="43" t="s">
        <v>13</v>
      </c>
      <c r="B316" s="56" t="s">
        <v>34</v>
      </c>
      <c r="C316" s="57" t="s">
        <v>3</v>
      </c>
      <c r="D316" s="56" t="s">
        <v>2</v>
      </c>
      <c r="E316" s="58" t="s">
        <v>11</v>
      </c>
      <c r="F316" s="61">
        <v>240</v>
      </c>
      <c r="G316" s="53">
        <f>991+103.5</f>
        <v>1094.5</v>
      </c>
      <c r="H316" s="53">
        <f>991+103.5</f>
        <v>1094.5</v>
      </c>
      <c r="I316" s="53"/>
      <c r="J316" s="53"/>
      <c r="K316" s="53">
        <f t="shared" si="46"/>
        <v>1094.5</v>
      </c>
      <c r="L316" s="92">
        <f t="shared" si="47"/>
        <v>1094.5</v>
      </c>
      <c r="M316" s="52"/>
      <c r="N316" s="52"/>
      <c r="O316" s="50">
        <f t="shared" si="48"/>
        <v>1094.5</v>
      </c>
      <c r="P316" s="50">
        <f t="shared" si="48"/>
        <v>1094.5</v>
      </c>
      <c r="Q316" s="50"/>
      <c r="R316" s="50"/>
      <c r="S316" s="50">
        <f t="shared" si="44"/>
        <v>1094.5</v>
      </c>
      <c r="T316" s="50">
        <f t="shared" si="45"/>
        <v>1094.5</v>
      </c>
      <c r="U316" s="50"/>
      <c r="V316" s="50"/>
      <c r="W316" s="50">
        <f t="shared" si="40"/>
        <v>1094.5</v>
      </c>
      <c r="X316" s="50">
        <f t="shared" si="41"/>
        <v>1094.5</v>
      </c>
      <c r="Y316" s="50"/>
      <c r="Z316" s="50"/>
      <c r="AA316" s="50">
        <f t="shared" si="42"/>
        <v>1094.5</v>
      </c>
      <c r="AB316" s="50">
        <f t="shared" si="43"/>
        <v>1094.5</v>
      </c>
    </row>
    <row r="317" spans="1:28" x14ac:dyDescent="0.2">
      <c r="A317" s="43" t="s">
        <v>71</v>
      </c>
      <c r="B317" s="56" t="s">
        <v>34</v>
      </c>
      <c r="C317" s="57" t="s">
        <v>3</v>
      </c>
      <c r="D317" s="56" t="s">
        <v>2</v>
      </c>
      <c r="E317" s="58" t="s">
        <v>11</v>
      </c>
      <c r="F317" s="61">
        <v>800</v>
      </c>
      <c r="G317" s="53">
        <f>G318</f>
        <v>9</v>
      </c>
      <c r="H317" s="53">
        <f>H318</f>
        <v>9</v>
      </c>
      <c r="I317" s="53"/>
      <c r="J317" s="53"/>
      <c r="K317" s="53">
        <f t="shared" si="46"/>
        <v>9</v>
      </c>
      <c r="L317" s="92">
        <f t="shared" si="47"/>
        <v>9</v>
      </c>
      <c r="M317" s="52"/>
      <c r="N317" s="52"/>
      <c r="O317" s="50">
        <f t="shared" si="48"/>
        <v>9</v>
      </c>
      <c r="P317" s="50">
        <f t="shared" si="48"/>
        <v>9</v>
      </c>
      <c r="Q317" s="50"/>
      <c r="R317" s="50"/>
      <c r="S317" s="50">
        <f t="shared" si="44"/>
        <v>9</v>
      </c>
      <c r="T317" s="50">
        <f t="shared" si="45"/>
        <v>9</v>
      </c>
      <c r="U317" s="50"/>
      <c r="V317" s="50"/>
      <c r="W317" s="50">
        <f t="shared" si="40"/>
        <v>9</v>
      </c>
      <c r="X317" s="50">
        <f t="shared" si="41"/>
        <v>9</v>
      </c>
      <c r="Y317" s="50"/>
      <c r="Z317" s="50"/>
      <c r="AA317" s="50">
        <f t="shared" si="42"/>
        <v>9</v>
      </c>
      <c r="AB317" s="50">
        <f t="shared" si="43"/>
        <v>9</v>
      </c>
    </row>
    <row r="318" spans="1:28" x14ac:dyDescent="0.2">
      <c r="A318" s="43" t="s">
        <v>70</v>
      </c>
      <c r="B318" s="56" t="s">
        <v>34</v>
      </c>
      <c r="C318" s="57" t="s">
        <v>3</v>
      </c>
      <c r="D318" s="56" t="s">
        <v>2</v>
      </c>
      <c r="E318" s="58" t="s">
        <v>11</v>
      </c>
      <c r="F318" s="61">
        <v>850</v>
      </c>
      <c r="G318" s="53">
        <f>0.6+8.4</f>
        <v>9</v>
      </c>
      <c r="H318" s="53">
        <f>0.6+8.4</f>
        <v>9</v>
      </c>
      <c r="I318" s="53"/>
      <c r="J318" s="53"/>
      <c r="K318" s="53">
        <f t="shared" si="46"/>
        <v>9</v>
      </c>
      <c r="L318" s="92">
        <f t="shared" si="47"/>
        <v>9</v>
      </c>
      <c r="M318" s="52"/>
      <c r="N318" s="52"/>
      <c r="O318" s="50">
        <f t="shared" si="48"/>
        <v>9</v>
      </c>
      <c r="P318" s="50">
        <f t="shared" si="48"/>
        <v>9</v>
      </c>
      <c r="Q318" s="50"/>
      <c r="R318" s="50"/>
      <c r="S318" s="50">
        <f t="shared" si="44"/>
        <v>9</v>
      </c>
      <c r="T318" s="50">
        <f t="shared" si="45"/>
        <v>9</v>
      </c>
      <c r="U318" s="50"/>
      <c r="V318" s="50"/>
      <c r="W318" s="50">
        <f t="shared" si="40"/>
        <v>9</v>
      </c>
      <c r="X318" s="50">
        <f t="shared" si="41"/>
        <v>9</v>
      </c>
      <c r="Y318" s="50"/>
      <c r="Z318" s="50"/>
      <c r="AA318" s="50">
        <f t="shared" si="42"/>
        <v>9</v>
      </c>
      <c r="AB318" s="50">
        <f t="shared" si="43"/>
        <v>9</v>
      </c>
    </row>
    <row r="319" spans="1:28" x14ac:dyDescent="0.2">
      <c r="A319" s="43" t="s">
        <v>314</v>
      </c>
      <c r="B319" s="56" t="s">
        <v>34</v>
      </c>
      <c r="C319" s="57" t="s">
        <v>3</v>
      </c>
      <c r="D319" s="56" t="s">
        <v>2</v>
      </c>
      <c r="E319" s="58" t="s">
        <v>278</v>
      </c>
      <c r="F319" s="61" t="s">
        <v>7</v>
      </c>
      <c r="G319" s="53">
        <f>G320</f>
        <v>132.19999999999999</v>
      </c>
      <c r="H319" s="53">
        <f>H320</f>
        <v>132.19999999999999</v>
      </c>
      <c r="I319" s="53"/>
      <c r="J319" s="53"/>
      <c r="K319" s="53">
        <f t="shared" si="46"/>
        <v>132.19999999999999</v>
      </c>
      <c r="L319" s="92">
        <f t="shared" si="47"/>
        <v>132.19999999999999</v>
      </c>
      <c r="M319" s="52"/>
      <c r="N319" s="52"/>
      <c r="O319" s="50">
        <f t="shared" si="48"/>
        <v>132.19999999999999</v>
      </c>
      <c r="P319" s="50">
        <f t="shared" si="48"/>
        <v>132.19999999999999</v>
      </c>
      <c r="Q319" s="50"/>
      <c r="R319" s="50"/>
      <c r="S319" s="50">
        <f t="shared" si="44"/>
        <v>132.19999999999999</v>
      </c>
      <c r="T319" s="50">
        <f t="shared" si="45"/>
        <v>132.19999999999999</v>
      </c>
      <c r="U319" s="50"/>
      <c r="V319" s="50"/>
      <c r="W319" s="50">
        <f t="shared" si="40"/>
        <v>132.19999999999999</v>
      </c>
      <c r="X319" s="50">
        <f t="shared" si="41"/>
        <v>132.19999999999999</v>
      </c>
      <c r="Y319" s="50"/>
      <c r="Z319" s="50"/>
      <c r="AA319" s="50">
        <f t="shared" si="42"/>
        <v>132.19999999999999</v>
      </c>
      <c r="AB319" s="50">
        <f t="shared" si="43"/>
        <v>132.19999999999999</v>
      </c>
    </row>
    <row r="320" spans="1:28" ht="22.5" x14ac:dyDescent="0.2">
      <c r="A320" s="43" t="s">
        <v>14</v>
      </c>
      <c r="B320" s="56" t="s">
        <v>34</v>
      </c>
      <c r="C320" s="57" t="s">
        <v>3</v>
      </c>
      <c r="D320" s="56" t="s">
        <v>2</v>
      </c>
      <c r="E320" s="58" t="s">
        <v>278</v>
      </c>
      <c r="F320" s="61">
        <v>200</v>
      </c>
      <c r="G320" s="53">
        <f>G321</f>
        <v>132.19999999999999</v>
      </c>
      <c r="H320" s="53">
        <f>H321</f>
        <v>132.19999999999999</v>
      </c>
      <c r="I320" s="53"/>
      <c r="J320" s="53"/>
      <c r="K320" s="53">
        <f t="shared" si="46"/>
        <v>132.19999999999999</v>
      </c>
      <c r="L320" s="92">
        <f t="shared" si="47"/>
        <v>132.19999999999999</v>
      </c>
      <c r="M320" s="52"/>
      <c r="N320" s="52"/>
      <c r="O320" s="50">
        <f t="shared" si="48"/>
        <v>132.19999999999999</v>
      </c>
      <c r="P320" s="50">
        <f t="shared" si="48"/>
        <v>132.19999999999999</v>
      </c>
      <c r="Q320" s="50"/>
      <c r="R320" s="50"/>
      <c r="S320" s="50">
        <f t="shared" si="44"/>
        <v>132.19999999999999</v>
      </c>
      <c r="T320" s="50">
        <f t="shared" si="45"/>
        <v>132.19999999999999</v>
      </c>
      <c r="U320" s="50"/>
      <c r="V320" s="50"/>
      <c r="W320" s="50">
        <f t="shared" si="40"/>
        <v>132.19999999999999</v>
      </c>
      <c r="X320" s="50">
        <f t="shared" si="41"/>
        <v>132.19999999999999</v>
      </c>
      <c r="Y320" s="50"/>
      <c r="Z320" s="50"/>
      <c r="AA320" s="50">
        <f t="shared" si="42"/>
        <v>132.19999999999999</v>
      </c>
      <c r="AB320" s="50">
        <f t="shared" si="43"/>
        <v>132.19999999999999</v>
      </c>
    </row>
    <row r="321" spans="1:28" ht="22.5" x14ac:dyDescent="0.2">
      <c r="A321" s="43" t="s">
        <v>13</v>
      </c>
      <c r="B321" s="56" t="s">
        <v>34</v>
      </c>
      <c r="C321" s="57" t="s">
        <v>3</v>
      </c>
      <c r="D321" s="56" t="s">
        <v>2</v>
      </c>
      <c r="E321" s="58" t="s">
        <v>278</v>
      </c>
      <c r="F321" s="61">
        <v>240</v>
      </c>
      <c r="G321" s="53">
        <v>132.19999999999999</v>
      </c>
      <c r="H321" s="53">
        <v>132.19999999999999</v>
      </c>
      <c r="I321" s="53"/>
      <c r="J321" s="53"/>
      <c r="K321" s="53">
        <f t="shared" si="46"/>
        <v>132.19999999999999</v>
      </c>
      <c r="L321" s="92">
        <f t="shared" si="47"/>
        <v>132.19999999999999</v>
      </c>
      <c r="M321" s="52"/>
      <c r="N321" s="52"/>
      <c r="O321" s="50">
        <f t="shared" si="48"/>
        <v>132.19999999999999</v>
      </c>
      <c r="P321" s="50">
        <f t="shared" si="48"/>
        <v>132.19999999999999</v>
      </c>
      <c r="Q321" s="50"/>
      <c r="R321" s="50"/>
      <c r="S321" s="50">
        <f t="shared" si="44"/>
        <v>132.19999999999999</v>
      </c>
      <c r="T321" s="50">
        <f t="shared" si="45"/>
        <v>132.19999999999999</v>
      </c>
      <c r="U321" s="50"/>
      <c r="V321" s="50"/>
      <c r="W321" s="50">
        <f t="shared" si="40"/>
        <v>132.19999999999999</v>
      </c>
      <c r="X321" s="50">
        <f t="shared" si="41"/>
        <v>132.19999999999999</v>
      </c>
      <c r="Y321" s="50"/>
      <c r="Z321" s="50"/>
      <c r="AA321" s="50">
        <f t="shared" si="42"/>
        <v>132.19999999999999</v>
      </c>
      <c r="AB321" s="50">
        <f t="shared" si="43"/>
        <v>132.19999999999999</v>
      </c>
    </row>
    <row r="322" spans="1:28" x14ac:dyDescent="0.2">
      <c r="A322" s="43" t="s">
        <v>83</v>
      </c>
      <c r="B322" s="56" t="s">
        <v>34</v>
      </c>
      <c r="C322" s="57" t="s">
        <v>3</v>
      </c>
      <c r="D322" s="56" t="s">
        <v>2</v>
      </c>
      <c r="E322" s="58" t="s">
        <v>82</v>
      </c>
      <c r="F322" s="61" t="s">
        <v>7</v>
      </c>
      <c r="G322" s="53">
        <f>G323</f>
        <v>40</v>
      </c>
      <c r="H322" s="53">
        <f>H323</f>
        <v>40</v>
      </c>
      <c r="I322" s="53"/>
      <c r="J322" s="53"/>
      <c r="K322" s="53">
        <f t="shared" si="46"/>
        <v>40</v>
      </c>
      <c r="L322" s="92">
        <f t="shared" si="47"/>
        <v>40</v>
      </c>
      <c r="M322" s="52"/>
      <c r="N322" s="52"/>
      <c r="O322" s="50">
        <f t="shared" si="48"/>
        <v>40</v>
      </c>
      <c r="P322" s="50">
        <f t="shared" si="48"/>
        <v>40</v>
      </c>
      <c r="Q322" s="50"/>
      <c r="R322" s="50"/>
      <c r="S322" s="50">
        <f t="shared" si="44"/>
        <v>40</v>
      </c>
      <c r="T322" s="50">
        <f t="shared" si="45"/>
        <v>40</v>
      </c>
      <c r="U322" s="50"/>
      <c r="V322" s="50"/>
      <c r="W322" s="50">
        <f t="shared" si="40"/>
        <v>40</v>
      </c>
      <c r="X322" s="50">
        <f t="shared" si="41"/>
        <v>40</v>
      </c>
      <c r="Y322" s="50"/>
      <c r="Z322" s="50"/>
      <c r="AA322" s="50">
        <f t="shared" si="42"/>
        <v>40</v>
      </c>
      <c r="AB322" s="50">
        <f t="shared" si="43"/>
        <v>40</v>
      </c>
    </row>
    <row r="323" spans="1:28" ht="22.5" x14ac:dyDescent="0.2">
      <c r="A323" s="43" t="s">
        <v>14</v>
      </c>
      <c r="B323" s="56" t="s">
        <v>34</v>
      </c>
      <c r="C323" s="57" t="s">
        <v>3</v>
      </c>
      <c r="D323" s="56" t="s">
        <v>2</v>
      </c>
      <c r="E323" s="58" t="s">
        <v>82</v>
      </c>
      <c r="F323" s="61">
        <v>200</v>
      </c>
      <c r="G323" s="53">
        <f>G324</f>
        <v>40</v>
      </c>
      <c r="H323" s="53">
        <f>H324</f>
        <v>40</v>
      </c>
      <c r="I323" s="53"/>
      <c r="J323" s="53"/>
      <c r="K323" s="53">
        <f t="shared" si="46"/>
        <v>40</v>
      </c>
      <c r="L323" s="92">
        <f t="shared" si="47"/>
        <v>40</v>
      </c>
      <c r="M323" s="52"/>
      <c r="N323" s="52"/>
      <c r="O323" s="50">
        <f t="shared" si="48"/>
        <v>40</v>
      </c>
      <c r="P323" s="50">
        <f t="shared" si="48"/>
        <v>40</v>
      </c>
      <c r="Q323" s="50"/>
      <c r="R323" s="50"/>
      <c r="S323" s="50">
        <f t="shared" si="44"/>
        <v>40</v>
      </c>
      <c r="T323" s="50">
        <f t="shared" si="45"/>
        <v>40</v>
      </c>
      <c r="U323" s="50"/>
      <c r="V323" s="50"/>
      <c r="W323" s="50">
        <f t="shared" si="40"/>
        <v>40</v>
      </c>
      <c r="X323" s="50">
        <f t="shared" si="41"/>
        <v>40</v>
      </c>
      <c r="Y323" s="50"/>
      <c r="Z323" s="50"/>
      <c r="AA323" s="50">
        <f t="shared" si="42"/>
        <v>40</v>
      </c>
      <c r="AB323" s="50">
        <f t="shared" si="43"/>
        <v>40</v>
      </c>
    </row>
    <row r="324" spans="1:28" ht="22.5" x14ac:dyDescent="0.2">
      <c r="A324" s="43" t="s">
        <v>13</v>
      </c>
      <c r="B324" s="56" t="s">
        <v>34</v>
      </c>
      <c r="C324" s="57" t="s">
        <v>3</v>
      </c>
      <c r="D324" s="56" t="s">
        <v>2</v>
      </c>
      <c r="E324" s="58" t="s">
        <v>82</v>
      </c>
      <c r="F324" s="61">
        <v>240</v>
      </c>
      <c r="G324" s="53">
        <v>40</v>
      </c>
      <c r="H324" s="53">
        <v>40</v>
      </c>
      <c r="I324" s="53"/>
      <c r="J324" s="53"/>
      <c r="K324" s="53">
        <f t="shared" si="46"/>
        <v>40</v>
      </c>
      <c r="L324" s="92">
        <f t="shared" si="47"/>
        <v>40</v>
      </c>
      <c r="M324" s="52"/>
      <c r="N324" s="52"/>
      <c r="O324" s="50">
        <f t="shared" si="48"/>
        <v>40</v>
      </c>
      <c r="P324" s="50">
        <f t="shared" si="48"/>
        <v>40</v>
      </c>
      <c r="Q324" s="50"/>
      <c r="R324" s="50"/>
      <c r="S324" s="50">
        <f t="shared" si="44"/>
        <v>40</v>
      </c>
      <c r="T324" s="50">
        <f t="shared" si="45"/>
        <v>40</v>
      </c>
      <c r="U324" s="50"/>
      <c r="V324" s="50"/>
      <c r="W324" s="50">
        <f t="shared" si="40"/>
        <v>40</v>
      </c>
      <c r="X324" s="50">
        <f t="shared" si="41"/>
        <v>40</v>
      </c>
      <c r="Y324" s="50"/>
      <c r="Z324" s="50"/>
      <c r="AA324" s="50">
        <f t="shared" si="42"/>
        <v>40</v>
      </c>
      <c r="AB324" s="50">
        <f t="shared" si="43"/>
        <v>40</v>
      </c>
    </row>
    <row r="325" spans="1:28" ht="22.5" x14ac:dyDescent="0.2">
      <c r="A325" s="43" t="s">
        <v>81</v>
      </c>
      <c r="B325" s="56" t="s">
        <v>34</v>
      </c>
      <c r="C325" s="57" t="s">
        <v>3</v>
      </c>
      <c r="D325" s="56" t="s">
        <v>2</v>
      </c>
      <c r="E325" s="58" t="s">
        <v>80</v>
      </c>
      <c r="F325" s="61" t="s">
        <v>7</v>
      </c>
      <c r="G325" s="53">
        <f>G326</f>
        <v>2868.6</v>
      </c>
      <c r="H325" s="53">
        <f>H326</f>
        <v>2844.4</v>
      </c>
      <c r="I325" s="53"/>
      <c r="J325" s="53"/>
      <c r="K325" s="53">
        <f t="shared" si="46"/>
        <v>2868.6</v>
      </c>
      <c r="L325" s="92">
        <f t="shared" si="47"/>
        <v>2844.4</v>
      </c>
      <c r="M325" s="52"/>
      <c r="N325" s="52"/>
      <c r="O325" s="50">
        <f t="shared" si="48"/>
        <v>2868.6</v>
      </c>
      <c r="P325" s="50">
        <f t="shared" si="48"/>
        <v>2844.4</v>
      </c>
      <c r="Q325" s="50"/>
      <c r="R325" s="50"/>
      <c r="S325" s="50">
        <f t="shared" si="44"/>
        <v>2868.6</v>
      </c>
      <c r="T325" s="50">
        <f t="shared" si="45"/>
        <v>2844.4</v>
      </c>
      <c r="U325" s="50"/>
      <c r="V325" s="50"/>
      <c r="W325" s="50">
        <f t="shared" si="40"/>
        <v>2868.6</v>
      </c>
      <c r="X325" s="50">
        <f t="shared" si="41"/>
        <v>2844.4</v>
      </c>
      <c r="Y325" s="50"/>
      <c r="Z325" s="50"/>
      <c r="AA325" s="50">
        <f t="shared" si="42"/>
        <v>2868.6</v>
      </c>
      <c r="AB325" s="50">
        <f t="shared" si="43"/>
        <v>2844.4</v>
      </c>
    </row>
    <row r="326" spans="1:28" ht="22.5" x14ac:dyDescent="0.2">
      <c r="A326" s="43" t="s">
        <v>14</v>
      </c>
      <c r="B326" s="56" t="s">
        <v>34</v>
      </c>
      <c r="C326" s="57" t="s">
        <v>3</v>
      </c>
      <c r="D326" s="56" t="s">
        <v>2</v>
      </c>
      <c r="E326" s="58" t="s">
        <v>80</v>
      </c>
      <c r="F326" s="61">
        <v>200</v>
      </c>
      <c r="G326" s="53">
        <f>G327</f>
        <v>2868.6</v>
      </c>
      <c r="H326" s="53">
        <f>H327</f>
        <v>2844.4</v>
      </c>
      <c r="I326" s="53"/>
      <c r="J326" s="53"/>
      <c r="K326" s="53">
        <f t="shared" si="46"/>
        <v>2868.6</v>
      </c>
      <c r="L326" s="92">
        <f t="shared" si="47"/>
        <v>2844.4</v>
      </c>
      <c r="M326" s="52"/>
      <c r="N326" s="52"/>
      <c r="O326" s="50">
        <f t="shared" si="48"/>
        <v>2868.6</v>
      </c>
      <c r="P326" s="50">
        <f t="shared" si="48"/>
        <v>2844.4</v>
      </c>
      <c r="Q326" s="50"/>
      <c r="R326" s="50"/>
      <c r="S326" s="50">
        <f t="shared" si="44"/>
        <v>2868.6</v>
      </c>
      <c r="T326" s="50">
        <f t="shared" si="45"/>
        <v>2844.4</v>
      </c>
      <c r="U326" s="50"/>
      <c r="V326" s="50"/>
      <c r="W326" s="50">
        <f t="shared" si="40"/>
        <v>2868.6</v>
      </c>
      <c r="X326" s="50">
        <f t="shared" si="41"/>
        <v>2844.4</v>
      </c>
      <c r="Y326" s="50"/>
      <c r="Z326" s="50"/>
      <c r="AA326" s="50">
        <f t="shared" si="42"/>
        <v>2868.6</v>
      </c>
      <c r="AB326" s="50">
        <f t="shared" si="43"/>
        <v>2844.4</v>
      </c>
    </row>
    <row r="327" spans="1:28" ht="22.5" x14ac:dyDescent="0.2">
      <c r="A327" s="43" t="s">
        <v>13</v>
      </c>
      <c r="B327" s="56" t="s">
        <v>34</v>
      </c>
      <c r="C327" s="57" t="s">
        <v>3</v>
      </c>
      <c r="D327" s="56" t="s">
        <v>2</v>
      </c>
      <c r="E327" s="58" t="s">
        <v>80</v>
      </c>
      <c r="F327" s="61">
        <v>240</v>
      </c>
      <c r="G327" s="53">
        <f>332.9+230.4+27.1+1463.7+101.5+260+453</f>
        <v>2868.6</v>
      </c>
      <c r="H327" s="53">
        <f>308.7+230.4+27.1+1463.7+101.5+260+453</f>
        <v>2844.4</v>
      </c>
      <c r="I327" s="53"/>
      <c r="J327" s="53"/>
      <c r="K327" s="53">
        <f t="shared" si="46"/>
        <v>2868.6</v>
      </c>
      <c r="L327" s="92">
        <f t="shared" si="47"/>
        <v>2844.4</v>
      </c>
      <c r="M327" s="52"/>
      <c r="N327" s="52"/>
      <c r="O327" s="50">
        <f t="shared" si="48"/>
        <v>2868.6</v>
      </c>
      <c r="P327" s="50">
        <f t="shared" si="48"/>
        <v>2844.4</v>
      </c>
      <c r="Q327" s="50"/>
      <c r="R327" s="50"/>
      <c r="S327" s="50">
        <f t="shared" si="44"/>
        <v>2868.6</v>
      </c>
      <c r="T327" s="50">
        <f t="shared" si="45"/>
        <v>2844.4</v>
      </c>
      <c r="U327" s="50"/>
      <c r="V327" s="50"/>
      <c r="W327" s="50">
        <f t="shared" si="40"/>
        <v>2868.6</v>
      </c>
      <c r="X327" s="50">
        <f t="shared" si="41"/>
        <v>2844.4</v>
      </c>
      <c r="Y327" s="50"/>
      <c r="Z327" s="50"/>
      <c r="AA327" s="50">
        <f t="shared" si="42"/>
        <v>2868.6</v>
      </c>
      <c r="AB327" s="50">
        <f t="shared" si="43"/>
        <v>2844.4</v>
      </c>
    </row>
    <row r="328" spans="1:28" ht="45" x14ac:dyDescent="0.2">
      <c r="A328" s="43" t="s">
        <v>225</v>
      </c>
      <c r="B328" s="56" t="s">
        <v>34</v>
      </c>
      <c r="C328" s="57" t="s">
        <v>3</v>
      </c>
      <c r="D328" s="56" t="s">
        <v>2</v>
      </c>
      <c r="E328" s="58" t="s">
        <v>224</v>
      </c>
      <c r="F328" s="61" t="s">
        <v>7</v>
      </c>
      <c r="G328" s="53">
        <f>G329</f>
        <v>4413.8</v>
      </c>
      <c r="H328" s="53">
        <f>H329</f>
        <v>4413.8</v>
      </c>
      <c r="I328" s="53"/>
      <c r="J328" s="53"/>
      <c r="K328" s="53">
        <f t="shared" si="46"/>
        <v>4413.8</v>
      </c>
      <c r="L328" s="92">
        <f t="shared" si="47"/>
        <v>4413.8</v>
      </c>
      <c r="M328" s="52"/>
      <c r="N328" s="52"/>
      <c r="O328" s="50">
        <f t="shared" si="48"/>
        <v>4413.8</v>
      </c>
      <c r="P328" s="50">
        <f t="shared" si="48"/>
        <v>4413.8</v>
      </c>
      <c r="Q328" s="50"/>
      <c r="R328" s="50"/>
      <c r="S328" s="50">
        <f t="shared" si="44"/>
        <v>4413.8</v>
      </c>
      <c r="T328" s="50">
        <f t="shared" si="45"/>
        <v>4413.8</v>
      </c>
      <c r="U328" s="50"/>
      <c r="V328" s="50"/>
      <c r="W328" s="50">
        <f t="shared" si="40"/>
        <v>4413.8</v>
      </c>
      <c r="X328" s="50">
        <f t="shared" si="41"/>
        <v>4413.8</v>
      </c>
      <c r="Y328" s="50"/>
      <c r="Z328" s="50"/>
      <c r="AA328" s="50">
        <f t="shared" si="42"/>
        <v>4413.8</v>
      </c>
      <c r="AB328" s="50">
        <f t="shared" si="43"/>
        <v>4413.8</v>
      </c>
    </row>
    <row r="329" spans="1:28" ht="22.5" x14ac:dyDescent="0.2">
      <c r="A329" s="43" t="s">
        <v>79</v>
      </c>
      <c r="B329" s="56" t="s">
        <v>34</v>
      </c>
      <c r="C329" s="57" t="s">
        <v>3</v>
      </c>
      <c r="D329" s="56" t="s">
        <v>2</v>
      </c>
      <c r="E329" s="58" t="s">
        <v>224</v>
      </c>
      <c r="F329" s="61">
        <v>600</v>
      </c>
      <c r="G329" s="53">
        <f>G330</f>
        <v>4413.8</v>
      </c>
      <c r="H329" s="53">
        <f>H330</f>
        <v>4413.8</v>
      </c>
      <c r="I329" s="53"/>
      <c r="J329" s="53"/>
      <c r="K329" s="53">
        <f t="shared" si="46"/>
        <v>4413.8</v>
      </c>
      <c r="L329" s="92">
        <f t="shared" si="47"/>
        <v>4413.8</v>
      </c>
      <c r="M329" s="52"/>
      <c r="N329" s="52"/>
      <c r="O329" s="50">
        <f t="shared" si="48"/>
        <v>4413.8</v>
      </c>
      <c r="P329" s="50">
        <f t="shared" si="48"/>
        <v>4413.8</v>
      </c>
      <c r="Q329" s="50"/>
      <c r="R329" s="50"/>
      <c r="S329" s="50">
        <f t="shared" si="44"/>
        <v>4413.8</v>
      </c>
      <c r="T329" s="50">
        <f t="shared" si="45"/>
        <v>4413.8</v>
      </c>
      <c r="U329" s="50"/>
      <c r="V329" s="50"/>
      <c r="W329" s="50">
        <f t="shared" si="40"/>
        <v>4413.8</v>
      </c>
      <c r="X329" s="50">
        <f t="shared" si="41"/>
        <v>4413.8</v>
      </c>
      <c r="Y329" s="50"/>
      <c r="Z329" s="50"/>
      <c r="AA329" s="50">
        <f t="shared" si="42"/>
        <v>4413.8</v>
      </c>
      <c r="AB329" s="50">
        <f t="shared" si="43"/>
        <v>4413.8</v>
      </c>
    </row>
    <row r="330" spans="1:28" x14ac:dyDescent="0.2">
      <c r="A330" s="43" t="s">
        <v>156</v>
      </c>
      <c r="B330" s="56" t="s">
        <v>34</v>
      </c>
      <c r="C330" s="57" t="s">
        <v>3</v>
      </c>
      <c r="D330" s="56" t="s">
        <v>2</v>
      </c>
      <c r="E330" s="58" t="s">
        <v>224</v>
      </c>
      <c r="F330" s="61">
        <v>610</v>
      </c>
      <c r="G330" s="53">
        <v>4413.8</v>
      </c>
      <c r="H330" s="53">
        <v>4413.8</v>
      </c>
      <c r="I330" s="53"/>
      <c r="J330" s="53"/>
      <c r="K330" s="53">
        <f t="shared" si="46"/>
        <v>4413.8</v>
      </c>
      <c r="L330" s="92">
        <f t="shared" si="47"/>
        <v>4413.8</v>
      </c>
      <c r="M330" s="52"/>
      <c r="N330" s="52"/>
      <c r="O330" s="50">
        <f t="shared" si="48"/>
        <v>4413.8</v>
      </c>
      <c r="P330" s="50">
        <f t="shared" si="48"/>
        <v>4413.8</v>
      </c>
      <c r="Q330" s="50"/>
      <c r="R330" s="50"/>
      <c r="S330" s="50">
        <f t="shared" si="44"/>
        <v>4413.8</v>
      </c>
      <c r="T330" s="50">
        <f t="shared" si="45"/>
        <v>4413.8</v>
      </c>
      <c r="U330" s="50"/>
      <c r="V330" s="50"/>
      <c r="W330" s="50">
        <f t="shared" si="40"/>
        <v>4413.8</v>
      </c>
      <c r="X330" s="50">
        <f t="shared" si="41"/>
        <v>4413.8</v>
      </c>
      <c r="Y330" s="50"/>
      <c r="Z330" s="50"/>
      <c r="AA330" s="50">
        <f t="shared" si="42"/>
        <v>4413.8</v>
      </c>
      <c r="AB330" s="50">
        <f t="shared" si="43"/>
        <v>4413.8</v>
      </c>
    </row>
    <row r="331" spans="1:28" ht="33.75" x14ac:dyDescent="0.2">
      <c r="A331" s="43" t="s">
        <v>313</v>
      </c>
      <c r="B331" s="56" t="s">
        <v>34</v>
      </c>
      <c r="C331" s="57" t="s">
        <v>3</v>
      </c>
      <c r="D331" s="56" t="s">
        <v>2</v>
      </c>
      <c r="E331" s="58">
        <v>80550</v>
      </c>
      <c r="F331" s="61" t="s">
        <v>7</v>
      </c>
      <c r="G331" s="53">
        <f>G332+G334</f>
        <v>388</v>
      </c>
      <c r="H331" s="53">
        <f>H332+H334</f>
        <v>388</v>
      </c>
      <c r="I331" s="53"/>
      <c r="J331" s="53"/>
      <c r="K331" s="53">
        <f t="shared" si="46"/>
        <v>388</v>
      </c>
      <c r="L331" s="92">
        <f t="shared" si="47"/>
        <v>388</v>
      </c>
      <c r="M331" s="52"/>
      <c r="N331" s="52"/>
      <c r="O331" s="50">
        <f t="shared" si="48"/>
        <v>388</v>
      </c>
      <c r="P331" s="50">
        <f t="shared" si="48"/>
        <v>388</v>
      </c>
      <c r="Q331" s="50"/>
      <c r="R331" s="50"/>
      <c r="S331" s="50">
        <f t="shared" si="44"/>
        <v>388</v>
      </c>
      <c r="T331" s="50">
        <f t="shared" si="45"/>
        <v>388</v>
      </c>
      <c r="U331" s="50"/>
      <c r="V331" s="50"/>
      <c r="W331" s="50">
        <f t="shared" si="40"/>
        <v>388</v>
      </c>
      <c r="X331" s="50">
        <f t="shared" si="41"/>
        <v>388</v>
      </c>
      <c r="Y331" s="50"/>
      <c r="Z331" s="50"/>
      <c r="AA331" s="50">
        <f t="shared" si="42"/>
        <v>388</v>
      </c>
      <c r="AB331" s="50">
        <f t="shared" si="43"/>
        <v>388</v>
      </c>
    </row>
    <row r="332" spans="1:28" ht="56.25" x14ac:dyDescent="0.2">
      <c r="A332" s="43" t="s">
        <v>6</v>
      </c>
      <c r="B332" s="56" t="s">
        <v>34</v>
      </c>
      <c r="C332" s="57" t="s">
        <v>3</v>
      </c>
      <c r="D332" s="56" t="s">
        <v>2</v>
      </c>
      <c r="E332" s="58">
        <v>80550</v>
      </c>
      <c r="F332" s="61">
        <v>100</v>
      </c>
      <c r="G332" s="53">
        <f>G333</f>
        <v>34</v>
      </c>
      <c r="H332" s="53">
        <f>H333</f>
        <v>34</v>
      </c>
      <c r="I332" s="53"/>
      <c r="J332" s="53"/>
      <c r="K332" s="53">
        <f t="shared" si="46"/>
        <v>34</v>
      </c>
      <c r="L332" s="92">
        <f t="shared" si="47"/>
        <v>34</v>
      </c>
      <c r="M332" s="52"/>
      <c r="N332" s="52"/>
      <c r="O332" s="50">
        <f t="shared" si="48"/>
        <v>34</v>
      </c>
      <c r="P332" s="50">
        <f t="shared" si="48"/>
        <v>34</v>
      </c>
      <c r="Q332" s="50"/>
      <c r="R332" s="50"/>
      <c r="S332" s="50">
        <f t="shared" si="44"/>
        <v>34</v>
      </c>
      <c r="T332" s="50">
        <f t="shared" si="45"/>
        <v>34</v>
      </c>
      <c r="U332" s="50"/>
      <c r="V332" s="50"/>
      <c r="W332" s="50">
        <f t="shared" si="40"/>
        <v>34</v>
      </c>
      <c r="X332" s="50">
        <f t="shared" si="41"/>
        <v>34</v>
      </c>
      <c r="Y332" s="50"/>
      <c r="Z332" s="50"/>
      <c r="AA332" s="50">
        <f t="shared" si="42"/>
        <v>34</v>
      </c>
      <c r="AB332" s="50">
        <f t="shared" si="43"/>
        <v>34</v>
      </c>
    </row>
    <row r="333" spans="1:28" ht="22.5" x14ac:dyDescent="0.2">
      <c r="A333" s="43" t="s">
        <v>5</v>
      </c>
      <c r="B333" s="56" t="s">
        <v>34</v>
      </c>
      <c r="C333" s="57" t="s">
        <v>3</v>
      </c>
      <c r="D333" s="56" t="s">
        <v>2</v>
      </c>
      <c r="E333" s="58">
        <v>80550</v>
      </c>
      <c r="F333" s="61">
        <v>120</v>
      </c>
      <c r="G333" s="53">
        <v>34</v>
      </c>
      <c r="H333" s="53">
        <v>34</v>
      </c>
      <c r="I333" s="53"/>
      <c r="J333" s="53"/>
      <c r="K333" s="53">
        <f t="shared" si="46"/>
        <v>34</v>
      </c>
      <c r="L333" s="92">
        <f t="shared" si="47"/>
        <v>34</v>
      </c>
      <c r="M333" s="52"/>
      <c r="N333" s="52"/>
      <c r="O333" s="50">
        <f t="shared" si="48"/>
        <v>34</v>
      </c>
      <c r="P333" s="50">
        <f t="shared" si="48"/>
        <v>34</v>
      </c>
      <c r="Q333" s="50"/>
      <c r="R333" s="50"/>
      <c r="S333" s="50">
        <f t="shared" si="44"/>
        <v>34</v>
      </c>
      <c r="T333" s="50">
        <f t="shared" si="45"/>
        <v>34</v>
      </c>
      <c r="U333" s="50"/>
      <c r="V333" s="50"/>
      <c r="W333" s="50">
        <f t="shared" si="40"/>
        <v>34</v>
      </c>
      <c r="X333" s="50">
        <f t="shared" si="41"/>
        <v>34</v>
      </c>
      <c r="Y333" s="50"/>
      <c r="Z333" s="50"/>
      <c r="AA333" s="50">
        <f t="shared" si="42"/>
        <v>34</v>
      </c>
      <c r="AB333" s="50">
        <f t="shared" si="43"/>
        <v>34</v>
      </c>
    </row>
    <row r="334" spans="1:28" ht="22.5" x14ac:dyDescent="0.2">
      <c r="A334" s="43" t="s">
        <v>14</v>
      </c>
      <c r="B334" s="56" t="s">
        <v>34</v>
      </c>
      <c r="C334" s="57" t="s">
        <v>3</v>
      </c>
      <c r="D334" s="56" t="s">
        <v>2</v>
      </c>
      <c r="E334" s="58">
        <v>80550</v>
      </c>
      <c r="F334" s="61">
        <v>200</v>
      </c>
      <c r="G334" s="53">
        <f>G335</f>
        <v>354</v>
      </c>
      <c r="H334" s="53">
        <f>H335</f>
        <v>354</v>
      </c>
      <c r="I334" s="53"/>
      <c r="J334" s="53"/>
      <c r="K334" s="53">
        <f t="shared" si="46"/>
        <v>354</v>
      </c>
      <c r="L334" s="92">
        <f t="shared" si="47"/>
        <v>354</v>
      </c>
      <c r="M334" s="52"/>
      <c r="N334" s="52"/>
      <c r="O334" s="50">
        <f t="shared" si="48"/>
        <v>354</v>
      </c>
      <c r="P334" s="50">
        <f t="shared" si="48"/>
        <v>354</v>
      </c>
      <c r="Q334" s="50"/>
      <c r="R334" s="50"/>
      <c r="S334" s="50">
        <f t="shared" si="44"/>
        <v>354</v>
      </c>
      <c r="T334" s="50">
        <f t="shared" si="45"/>
        <v>354</v>
      </c>
      <c r="U334" s="50"/>
      <c r="V334" s="50"/>
      <c r="W334" s="50">
        <f t="shared" si="40"/>
        <v>354</v>
      </c>
      <c r="X334" s="50">
        <f t="shared" si="41"/>
        <v>354</v>
      </c>
      <c r="Y334" s="50"/>
      <c r="Z334" s="50"/>
      <c r="AA334" s="50">
        <f t="shared" si="42"/>
        <v>354</v>
      </c>
      <c r="AB334" s="50">
        <f t="shared" si="43"/>
        <v>354</v>
      </c>
    </row>
    <row r="335" spans="1:28" ht="22.5" x14ac:dyDescent="0.2">
      <c r="A335" s="43" t="s">
        <v>13</v>
      </c>
      <c r="B335" s="56" t="s">
        <v>34</v>
      </c>
      <c r="C335" s="57" t="s">
        <v>3</v>
      </c>
      <c r="D335" s="56" t="s">
        <v>2</v>
      </c>
      <c r="E335" s="58">
        <v>80550</v>
      </c>
      <c r="F335" s="61">
        <v>240</v>
      </c>
      <c r="G335" s="53">
        <v>354</v>
      </c>
      <c r="H335" s="53">
        <v>354</v>
      </c>
      <c r="I335" s="53"/>
      <c r="J335" s="53"/>
      <c r="K335" s="53">
        <f t="shared" si="46"/>
        <v>354</v>
      </c>
      <c r="L335" s="92">
        <f t="shared" si="47"/>
        <v>354</v>
      </c>
      <c r="M335" s="52"/>
      <c r="N335" s="52"/>
      <c r="O335" s="50">
        <f t="shared" si="48"/>
        <v>354</v>
      </c>
      <c r="P335" s="50">
        <f t="shared" si="48"/>
        <v>354</v>
      </c>
      <c r="Q335" s="50"/>
      <c r="R335" s="50"/>
      <c r="S335" s="50">
        <f t="shared" si="44"/>
        <v>354</v>
      </c>
      <c r="T335" s="50">
        <f t="shared" si="45"/>
        <v>354</v>
      </c>
      <c r="U335" s="50"/>
      <c r="V335" s="50"/>
      <c r="W335" s="50">
        <f t="shared" si="40"/>
        <v>354</v>
      </c>
      <c r="X335" s="50">
        <f t="shared" si="41"/>
        <v>354</v>
      </c>
      <c r="Y335" s="50"/>
      <c r="Z335" s="50"/>
      <c r="AA335" s="50">
        <f t="shared" si="42"/>
        <v>354</v>
      </c>
      <c r="AB335" s="50">
        <f t="shared" si="43"/>
        <v>354</v>
      </c>
    </row>
    <row r="336" spans="1:28" ht="45" x14ac:dyDescent="0.2">
      <c r="A336" s="62" t="s">
        <v>320</v>
      </c>
      <c r="B336" s="113" t="s">
        <v>126</v>
      </c>
      <c r="C336" s="114" t="s">
        <v>3</v>
      </c>
      <c r="D336" s="113" t="s">
        <v>2</v>
      </c>
      <c r="E336" s="115" t="s">
        <v>9</v>
      </c>
      <c r="F336" s="116" t="s">
        <v>7</v>
      </c>
      <c r="G336" s="41">
        <f>G337+G340+G343+G346+G351+G354</f>
        <v>24419.599999999999</v>
      </c>
      <c r="H336" s="41">
        <f>H337+H340+H343+H346+H351+H354</f>
        <v>24419.3</v>
      </c>
      <c r="I336" s="41"/>
      <c r="J336" s="41"/>
      <c r="K336" s="41">
        <f t="shared" si="46"/>
        <v>24419.599999999999</v>
      </c>
      <c r="L336" s="42">
        <f t="shared" si="47"/>
        <v>24419.3</v>
      </c>
      <c r="M336" s="52"/>
      <c r="N336" s="52"/>
      <c r="O336" s="69">
        <f t="shared" si="48"/>
        <v>24419.599999999999</v>
      </c>
      <c r="P336" s="69">
        <f t="shared" si="48"/>
        <v>24419.3</v>
      </c>
      <c r="Q336" s="69"/>
      <c r="R336" s="69"/>
      <c r="S336" s="69">
        <f t="shared" si="44"/>
        <v>24419.599999999999</v>
      </c>
      <c r="T336" s="69">
        <f t="shared" si="45"/>
        <v>24419.3</v>
      </c>
      <c r="U336" s="69"/>
      <c r="V336" s="69"/>
      <c r="W336" s="69">
        <f t="shared" si="40"/>
        <v>24419.599999999999</v>
      </c>
      <c r="X336" s="69">
        <f t="shared" si="41"/>
        <v>24419.3</v>
      </c>
      <c r="Y336" s="69"/>
      <c r="Z336" s="69"/>
      <c r="AA336" s="69">
        <f t="shared" si="42"/>
        <v>24419.599999999999</v>
      </c>
      <c r="AB336" s="69">
        <f t="shared" si="43"/>
        <v>24419.3</v>
      </c>
    </row>
    <row r="337" spans="1:28" ht="22.5" x14ac:dyDescent="0.2">
      <c r="A337" s="43" t="s">
        <v>140</v>
      </c>
      <c r="B337" s="56" t="s">
        <v>126</v>
      </c>
      <c r="C337" s="57" t="s">
        <v>3</v>
      </c>
      <c r="D337" s="56" t="s">
        <v>2</v>
      </c>
      <c r="E337" s="58" t="s">
        <v>138</v>
      </c>
      <c r="F337" s="61" t="s">
        <v>7</v>
      </c>
      <c r="G337" s="53">
        <f>G338</f>
        <v>2950.6</v>
      </c>
      <c r="H337" s="53">
        <f>H338</f>
        <v>2950.6</v>
      </c>
      <c r="I337" s="53"/>
      <c r="J337" s="53"/>
      <c r="K337" s="53">
        <f t="shared" si="46"/>
        <v>2950.6</v>
      </c>
      <c r="L337" s="92">
        <f t="shared" si="47"/>
        <v>2950.6</v>
      </c>
      <c r="M337" s="52"/>
      <c r="N337" s="52"/>
      <c r="O337" s="50">
        <f t="shared" si="48"/>
        <v>2950.6</v>
      </c>
      <c r="P337" s="50">
        <f t="shared" si="48"/>
        <v>2950.6</v>
      </c>
      <c r="Q337" s="50"/>
      <c r="R337" s="50"/>
      <c r="S337" s="50">
        <f t="shared" si="44"/>
        <v>2950.6</v>
      </c>
      <c r="T337" s="50">
        <f t="shared" si="45"/>
        <v>2950.6</v>
      </c>
      <c r="U337" s="50"/>
      <c r="V337" s="50"/>
      <c r="W337" s="50">
        <f t="shared" si="40"/>
        <v>2950.6</v>
      </c>
      <c r="X337" s="50">
        <f t="shared" si="41"/>
        <v>2950.6</v>
      </c>
      <c r="Y337" s="50"/>
      <c r="Z337" s="50"/>
      <c r="AA337" s="50">
        <f t="shared" si="42"/>
        <v>2950.6</v>
      </c>
      <c r="AB337" s="50">
        <f t="shared" si="43"/>
        <v>2950.6</v>
      </c>
    </row>
    <row r="338" spans="1:28" x14ac:dyDescent="0.2">
      <c r="A338" s="43" t="s">
        <v>65</v>
      </c>
      <c r="B338" s="56" t="s">
        <v>126</v>
      </c>
      <c r="C338" s="57" t="s">
        <v>3</v>
      </c>
      <c r="D338" s="56" t="s">
        <v>2</v>
      </c>
      <c r="E338" s="58" t="s">
        <v>138</v>
      </c>
      <c r="F338" s="61">
        <v>500</v>
      </c>
      <c r="G338" s="53">
        <f>G339</f>
        <v>2950.6</v>
      </c>
      <c r="H338" s="53">
        <f>H339</f>
        <v>2950.6</v>
      </c>
      <c r="I338" s="53"/>
      <c r="J338" s="53"/>
      <c r="K338" s="53">
        <f t="shared" si="46"/>
        <v>2950.6</v>
      </c>
      <c r="L338" s="92">
        <f t="shared" si="47"/>
        <v>2950.6</v>
      </c>
      <c r="M338" s="52"/>
      <c r="N338" s="52"/>
      <c r="O338" s="50">
        <f t="shared" si="48"/>
        <v>2950.6</v>
      </c>
      <c r="P338" s="50">
        <f t="shared" si="48"/>
        <v>2950.6</v>
      </c>
      <c r="Q338" s="50"/>
      <c r="R338" s="50"/>
      <c r="S338" s="50">
        <f t="shared" si="44"/>
        <v>2950.6</v>
      </c>
      <c r="T338" s="50">
        <f t="shared" si="45"/>
        <v>2950.6</v>
      </c>
      <c r="U338" s="50"/>
      <c r="V338" s="50"/>
      <c r="W338" s="50">
        <f t="shared" si="40"/>
        <v>2950.6</v>
      </c>
      <c r="X338" s="50">
        <f t="shared" si="41"/>
        <v>2950.6</v>
      </c>
      <c r="Y338" s="50"/>
      <c r="Z338" s="50"/>
      <c r="AA338" s="50">
        <f t="shared" si="42"/>
        <v>2950.6</v>
      </c>
      <c r="AB338" s="50">
        <f t="shared" si="43"/>
        <v>2950.6</v>
      </c>
    </row>
    <row r="339" spans="1:28" x14ac:dyDescent="0.2">
      <c r="A339" s="43" t="s">
        <v>139</v>
      </c>
      <c r="B339" s="56" t="s">
        <v>126</v>
      </c>
      <c r="C339" s="57" t="s">
        <v>3</v>
      </c>
      <c r="D339" s="56" t="s">
        <v>2</v>
      </c>
      <c r="E339" s="58" t="s">
        <v>138</v>
      </c>
      <c r="F339" s="61">
        <v>530</v>
      </c>
      <c r="G339" s="53">
        <v>2950.6</v>
      </c>
      <c r="H339" s="53">
        <v>2950.6</v>
      </c>
      <c r="I339" s="53"/>
      <c r="J339" s="53"/>
      <c r="K339" s="53">
        <f t="shared" si="46"/>
        <v>2950.6</v>
      </c>
      <c r="L339" s="92">
        <f t="shared" si="47"/>
        <v>2950.6</v>
      </c>
      <c r="M339" s="52"/>
      <c r="N339" s="52"/>
      <c r="O339" s="50">
        <f t="shared" si="48"/>
        <v>2950.6</v>
      </c>
      <c r="P339" s="50">
        <f t="shared" si="48"/>
        <v>2950.6</v>
      </c>
      <c r="Q339" s="50"/>
      <c r="R339" s="50"/>
      <c r="S339" s="50">
        <f t="shared" si="44"/>
        <v>2950.6</v>
      </c>
      <c r="T339" s="50">
        <f t="shared" si="45"/>
        <v>2950.6</v>
      </c>
      <c r="U339" s="50"/>
      <c r="V339" s="50"/>
      <c r="W339" s="50">
        <f t="shared" si="40"/>
        <v>2950.6</v>
      </c>
      <c r="X339" s="50">
        <f t="shared" si="41"/>
        <v>2950.6</v>
      </c>
      <c r="Y339" s="50"/>
      <c r="Z339" s="50"/>
      <c r="AA339" s="50">
        <f t="shared" si="42"/>
        <v>2950.6</v>
      </c>
      <c r="AB339" s="50">
        <f t="shared" si="43"/>
        <v>2950.6</v>
      </c>
    </row>
    <row r="340" spans="1:28" x14ac:dyDescent="0.2">
      <c r="A340" s="43" t="s">
        <v>130</v>
      </c>
      <c r="B340" s="56" t="s">
        <v>126</v>
      </c>
      <c r="C340" s="57" t="s">
        <v>3</v>
      </c>
      <c r="D340" s="56" t="s">
        <v>2</v>
      </c>
      <c r="E340" s="58" t="s">
        <v>129</v>
      </c>
      <c r="F340" s="61" t="s">
        <v>7</v>
      </c>
      <c r="G340" s="53">
        <f>G341</f>
        <v>3813.4</v>
      </c>
      <c r="H340" s="53">
        <f>H341</f>
        <v>3812.5</v>
      </c>
      <c r="I340" s="53"/>
      <c r="J340" s="53"/>
      <c r="K340" s="53">
        <f t="shared" si="46"/>
        <v>3813.4</v>
      </c>
      <c r="L340" s="92">
        <f t="shared" si="47"/>
        <v>3812.5</v>
      </c>
      <c r="M340" s="52"/>
      <c r="N340" s="52"/>
      <c r="O340" s="50">
        <f t="shared" si="48"/>
        <v>3813.4</v>
      </c>
      <c r="P340" s="50">
        <f t="shared" si="48"/>
        <v>3812.5</v>
      </c>
      <c r="Q340" s="50"/>
      <c r="R340" s="50"/>
      <c r="S340" s="50">
        <f t="shared" si="44"/>
        <v>3813.4</v>
      </c>
      <c r="T340" s="50">
        <f t="shared" si="45"/>
        <v>3812.5</v>
      </c>
      <c r="U340" s="50"/>
      <c r="V340" s="50"/>
      <c r="W340" s="50">
        <f t="shared" si="40"/>
        <v>3813.4</v>
      </c>
      <c r="X340" s="50">
        <f t="shared" si="41"/>
        <v>3812.5</v>
      </c>
      <c r="Y340" s="50"/>
      <c r="Z340" s="50"/>
      <c r="AA340" s="50">
        <f t="shared" si="42"/>
        <v>3813.4</v>
      </c>
      <c r="AB340" s="50">
        <f t="shared" si="43"/>
        <v>3812.5</v>
      </c>
    </row>
    <row r="341" spans="1:28" x14ac:dyDescent="0.2">
      <c r="A341" s="43" t="s">
        <v>65</v>
      </c>
      <c r="B341" s="56" t="s">
        <v>126</v>
      </c>
      <c r="C341" s="57" t="s">
        <v>3</v>
      </c>
      <c r="D341" s="56" t="s">
        <v>2</v>
      </c>
      <c r="E341" s="58" t="s">
        <v>129</v>
      </c>
      <c r="F341" s="61">
        <v>500</v>
      </c>
      <c r="G341" s="53">
        <f>G342</f>
        <v>3813.4</v>
      </c>
      <c r="H341" s="53">
        <f>H342</f>
        <v>3812.5</v>
      </c>
      <c r="I341" s="53"/>
      <c r="J341" s="53"/>
      <c r="K341" s="53">
        <f t="shared" si="46"/>
        <v>3813.4</v>
      </c>
      <c r="L341" s="92">
        <f t="shared" si="47"/>
        <v>3812.5</v>
      </c>
      <c r="M341" s="52"/>
      <c r="N341" s="52"/>
      <c r="O341" s="50">
        <f t="shared" si="48"/>
        <v>3813.4</v>
      </c>
      <c r="P341" s="50">
        <f t="shared" si="48"/>
        <v>3812.5</v>
      </c>
      <c r="Q341" s="50"/>
      <c r="R341" s="50"/>
      <c r="S341" s="50">
        <f t="shared" si="44"/>
        <v>3813.4</v>
      </c>
      <c r="T341" s="50">
        <f t="shared" si="45"/>
        <v>3812.5</v>
      </c>
      <c r="U341" s="50"/>
      <c r="V341" s="50"/>
      <c r="W341" s="50">
        <f t="shared" si="40"/>
        <v>3813.4</v>
      </c>
      <c r="X341" s="50">
        <f t="shared" si="41"/>
        <v>3812.5</v>
      </c>
      <c r="Y341" s="50"/>
      <c r="Z341" s="50"/>
      <c r="AA341" s="50">
        <f t="shared" si="42"/>
        <v>3813.4</v>
      </c>
      <c r="AB341" s="50">
        <f t="shared" si="43"/>
        <v>3812.5</v>
      </c>
    </row>
    <row r="342" spans="1:28" x14ac:dyDescent="0.2">
      <c r="A342" s="43" t="s">
        <v>127</v>
      </c>
      <c r="B342" s="56" t="s">
        <v>126</v>
      </c>
      <c r="C342" s="57" t="s">
        <v>3</v>
      </c>
      <c r="D342" s="56" t="s">
        <v>2</v>
      </c>
      <c r="E342" s="58" t="s">
        <v>129</v>
      </c>
      <c r="F342" s="61">
        <v>510</v>
      </c>
      <c r="G342" s="53">
        <v>3813.4</v>
      </c>
      <c r="H342" s="53">
        <v>3812.5</v>
      </c>
      <c r="I342" s="53"/>
      <c r="J342" s="53"/>
      <c r="K342" s="53">
        <f t="shared" si="46"/>
        <v>3813.4</v>
      </c>
      <c r="L342" s="92">
        <f t="shared" si="47"/>
        <v>3812.5</v>
      </c>
      <c r="M342" s="52"/>
      <c r="N342" s="52"/>
      <c r="O342" s="50">
        <f t="shared" si="48"/>
        <v>3813.4</v>
      </c>
      <c r="P342" s="50">
        <f t="shared" si="48"/>
        <v>3812.5</v>
      </c>
      <c r="Q342" s="50"/>
      <c r="R342" s="50"/>
      <c r="S342" s="50">
        <f t="shared" si="44"/>
        <v>3813.4</v>
      </c>
      <c r="T342" s="50">
        <f t="shared" si="45"/>
        <v>3812.5</v>
      </c>
      <c r="U342" s="50"/>
      <c r="V342" s="50"/>
      <c r="W342" s="50">
        <f t="shared" ref="W342:W405" si="49">S342+U342</f>
        <v>3813.4</v>
      </c>
      <c r="X342" s="50">
        <f t="shared" ref="X342:X405" si="50">T342+V342</f>
        <v>3812.5</v>
      </c>
      <c r="Y342" s="50"/>
      <c r="Z342" s="50"/>
      <c r="AA342" s="50">
        <f t="shared" ref="AA342:AA405" si="51">W342+Y342</f>
        <v>3813.4</v>
      </c>
      <c r="AB342" s="50">
        <f t="shared" ref="AB342:AB405" si="52">X342+Z342</f>
        <v>3812.5</v>
      </c>
    </row>
    <row r="343" spans="1:28" ht="22.5" x14ac:dyDescent="0.2">
      <c r="A343" s="43" t="s">
        <v>152</v>
      </c>
      <c r="B343" s="56" t="s">
        <v>126</v>
      </c>
      <c r="C343" s="57" t="s">
        <v>3</v>
      </c>
      <c r="D343" s="56" t="s">
        <v>2</v>
      </c>
      <c r="E343" s="58" t="s">
        <v>151</v>
      </c>
      <c r="F343" s="61" t="s">
        <v>7</v>
      </c>
      <c r="G343" s="53">
        <f>G344</f>
        <v>625</v>
      </c>
      <c r="H343" s="53">
        <f>H344</f>
        <v>625</v>
      </c>
      <c r="I343" s="53"/>
      <c r="J343" s="53"/>
      <c r="K343" s="53">
        <f t="shared" si="46"/>
        <v>625</v>
      </c>
      <c r="L343" s="92">
        <f t="shared" si="47"/>
        <v>625</v>
      </c>
      <c r="M343" s="52"/>
      <c r="N343" s="52"/>
      <c r="O343" s="50">
        <f t="shared" si="48"/>
        <v>625</v>
      </c>
      <c r="P343" s="50">
        <f t="shared" si="48"/>
        <v>625</v>
      </c>
      <c r="Q343" s="50"/>
      <c r="R343" s="50"/>
      <c r="S343" s="50">
        <f t="shared" si="44"/>
        <v>625</v>
      </c>
      <c r="T343" s="50">
        <f t="shared" si="45"/>
        <v>625</v>
      </c>
      <c r="U343" s="50"/>
      <c r="V343" s="50"/>
      <c r="W343" s="50">
        <f t="shared" si="49"/>
        <v>625</v>
      </c>
      <c r="X343" s="50">
        <f t="shared" si="50"/>
        <v>625</v>
      </c>
      <c r="Y343" s="50"/>
      <c r="Z343" s="50"/>
      <c r="AA343" s="50">
        <f t="shared" si="51"/>
        <v>625</v>
      </c>
      <c r="AB343" s="50">
        <f t="shared" si="52"/>
        <v>625</v>
      </c>
    </row>
    <row r="344" spans="1:28" x14ac:dyDescent="0.2">
      <c r="A344" s="43" t="s">
        <v>65</v>
      </c>
      <c r="B344" s="56" t="s">
        <v>126</v>
      </c>
      <c r="C344" s="57" t="s">
        <v>3</v>
      </c>
      <c r="D344" s="56" t="s">
        <v>2</v>
      </c>
      <c r="E344" s="58" t="s">
        <v>151</v>
      </c>
      <c r="F344" s="61">
        <v>500</v>
      </c>
      <c r="G344" s="53">
        <f>G345</f>
        <v>625</v>
      </c>
      <c r="H344" s="53">
        <f>H345</f>
        <v>625</v>
      </c>
      <c r="I344" s="53"/>
      <c r="J344" s="53"/>
      <c r="K344" s="53">
        <f t="shared" si="46"/>
        <v>625</v>
      </c>
      <c r="L344" s="92">
        <f t="shared" si="47"/>
        <v>625</v>
      </c>
      <c r="M344" s="52"/>
      <c r="N344" s="52"/>
      <c r="O344" s="50">
        <f t="shared" si="48"/>
        <v>625</v>
      </c>
      <c r="P344" s="50">
        <f t="shared" si="48"/>
        <v>625</v>
      </c>
      <c r="Q344" s="50"/>
      <c r="R344" s="50"/>
      <c r="S344" s="50">
        <f t="shared" si="44"/>
        <v>625</v>
      </c>
      <c r="T344" s="50">
        <f t="shared" si="45"/>
        <v>625</v>
      </c>
      <c r="U344" s="50"/>
      <c r="V344" s="50"/>
      <c r="W344" s="50">
        <f t="shared" si="49"/>
        <v>625</v>
      </c>
      <c r="X344" s="50">
        <f t="shared" si="50"/>
        <v>625</v>
      </c>
      <c r="Y344" s="50"/>
      <c r="Z344" s="50"/>
      <c r="AA344" s="50">
        <f t="shared" si="51"/>
        <v>625</v>
      </c>
      <c r="AB344" s="50">
        <f t="shared" si="52"/>
        <v>625</v>
      </c>
    </row>
    <row r="345" spans="1:28" x14ac:dyDescent="0.2">
      <c r="A345" s="43" t="s">
        <v>139</v>
      </c>
      <c r="B345" s="56" t="s">
        <v>126</v>
      </c>
      <c r="C345" s="57" t="s">
        <v>3</v>
      </c>
      <c r="D345" s="56" t="s">
        <v>2</v>
      </c>
      <c r="E345" s="58" t="s">
        <v>151</v>
      </c>
      <c r="F345" s="61">
        <v>530</v>
      </c>
      <c r="G345" s="53">
        <v>625</v>
      </c>
      <c r="H345" s="53">
        <v>625</v>
      </c>
      <c r="I345" s="53"/>
      <c r="J345" s="53"/>
      <c r="K345" s="53">
        <f t="shared" si="46"/>
        <v>625</v>
      </c>
      <c r="L345" s="92">
        <f t="shared" si="47"/>
        <v>625</v>
      </c>
      <c r="M345" s="52"/>
      <c r="N345" s="52"/>
      <c r="O345" s="50">
        <f t="shared" si="48"/>
        <v>625</v>
      </c>
      <c r="P345" s="50">
        <f t="shared" si="48"/>
        <v>625</v>
      </c>
      <c r="Q345" s="50"/>
      <c r="R345" s="50"/>
      <c r="S345" s="50">
        <f t="shared" si="44"/>
        <v>625</v>
      </c>
      <c r="T345" s="50">
        <f t="shared" si="45"/>
        <v>625</v>
      </c>
      <c r="U345" s="50"/>
      <c r="V345" s="50"/>
      <c r="W345" s="50">
        <f t="shared" si="49"/>
        <v>625</v>
      </c>
      <c r="X345" s="50">
        <f t="shared" si="50"/>
        <v>625</v>
      </c>
      <c r="Y345" s="50"/>
      <c r="Z345" s="50"/>
      <c r="AA345" s="50">
        <f t="shared" si="51"/>
        <v>625</v>
      </c>
      <c r="AB345" s="50">
        <f t="shared" si="52"/>
        <v>625</v>
      </c>
    </row>
    <row r="346" spans="1:28" ht="22.5" x14ac:dyDescent="0.2">
      <c r="A346" s="43" t="s">
        <v>15</v>
      </c>
      <c r="B346" s="56" t="s">
        <v>126</v>
      </c>
      <c r="C346" s="57" t="s">
        <v>3</v>
      </c>
      <c r="D346" s="56" t="s">
        <v>2</v>
      </c>
      <c r="E346" s="58" t="s">
        <v>11</v>
      </c>
      <c r="F346" s="61" t="s">
        <v>7</v>
      </c>
      <c r="G346" s="53">
        <f>G347+G349</f>
        <v>11477.4</v>
      </c>
      <c r="H346" s="53">
        <f>H347+H349</f>
        <v>11477.4</v>
      </c>
      <c r="I346" s="53"/>
      <c r="J346" s="53"/>
      <c r="K346" s="53">
        <f t="shared" si="46"/>
        <v>11477.4</v>
      </c>
      <c r="L346" s="92">
        <f t="shared" si="47"/>
        <v>11477.4</v>
      </c>
      <c r="M346" s="52"/>
      <c r="N346" s="52"/>
      <c r="O346" s="50">
        <f t="shared" si="48"/>
        <v>11477.4</v>
      </c>
      <c r="P346" s="50">
        <f t="shared" si="48"/>
        <v>11477.4</v>
      </c>
      <c r="Q346" s="50"/>
      <c r="R346" s="50"/>
      <c r="S346" s="50">
        <f t="shared" si="44"/>
        <v>11477.4</v>
      </c>
      <c r="T346" s="50">
        <f t="shared" si="45"/>
        <v>11477.4</v>
      </c>
      <c r="U346" s="50"/>
      <c r="V346" s="50"/>
      <c r="W346" s="50">
        <f t="shared" si="49"/>
        <v>11477.4</v>
      </c>
      <c r="X346" s="50">
        <f t="shared" si="50"/>
        <v>11477.4</v>
      </c>
      <c r="Y346" s="50"/>
      <c r="Z346" s="50"/>
      <c r="AA346" s="50">
        <f t="shared" si="51"/>
        <v>11477.4</v>
      </c>
      <c r="AB346" s="50">
        <f t="shared" si="52"/>
        <v>11477.4</v>
      </c>
    </row>
    <row r="347" spans="1:28" ht="56.25" x14ac:dyDescent="0.2">
      <c r="A347" s="43" t="s">
        <v>6</v>
      </c>
      <c r="B347" s="56" t="s">
        <v>126</v>
      </c>
      <c r="C347" s="57" t="s">
        <v>3</v>
      </c>
      <c r="D347" s="56" t="s">
        <v>2</v>
      </c>
      <c r="E347" s="58" t="s">
        <v>11</v>
      </c>
      <c r="F347" s="61">
        <v>100</v>
      </c>
      <c r="G347" s="53">
        <f>G348</f>
        <v>10741.1</v>
      </c>
      <c r="H347" s="53">
        <f>H348</f>
        <v>10741.1</v>
      </c>
      <c r="I347" s="53"/>
      <c r="J347" s="53"/>
      <c r="K347" s="53">
        <f t="shared" si="46"/>
        <v>10741.1</v>
      </c>
      <c r="L347" s="92">
        <f t="shared" si="47"/>
        <v>10741.1</v>
      </c>
      <c r="M347" s="52"/>
      <c r="N347" s="52"/>
      <c r="O347" s="50">
        <f t="shared" si="48"/>
        <v>10741.1</v>
      </c>
      <c r="P347" s="50">
        <f t="shared" si="48"/>
        <v>10741.1</v>
      </c>
      <c r="Q347" s="50"/>
      <c r="R347" s="50"/>
      <c r="S347" s="50">
        <f t="shared" si="44"/>
        <v>10741.1</v>
      </c>
      <c r="T347" s="50">
        <f t="shared" si="45"/>
        <v>10741.1</v>
      </c>
      <c r="U347" s="50"/>
      <c r="V347" s="50"/>
      <c r="W347" s="50">
        <f t="shared" si="49"/>
        <v>10741.1</v>
      </c>
      <c r="X347" s="50">
        <f t="shared" si="50"/>
        <v>10741.1</v>
      </c>
      <c r="Y347" s="50"/>
      <c r="Z347" s="50"/>
      <c r="AA347" s="50">
        <f t="shared" si="51"/>
        <v>10741.1</v>
      </c>
      <c r="AB347" s="50">
        <f t="shared" si="52"/>
        <v>10741.1</v>
      </c>
    </row>
    <row r="348" spans="1:28" ht="22.5" x14ac:dyDescent="0.2">
      <c r="A348" s="43" t="s">
        <v>5</v>
      </c>
      <c r="B348" s="56" t="s">
        <v>126</v>
      </c>
      <c r="C348" s="57" t="s">
        <v>3</v>
      </c>
      <c r="D348" s="56" t="s">
        <v>2</v>
      </c>
      <c r="E348" s="58" t="s">
        <v>11</v>
      </c>
      <c r="F348" s="61">
        <v>120</v>
      </c>
      <c r="G348" s="53">
        <v>10741.1</v>
      </c>
      <c r="H348" s="53">
        <v>10741.1</v>
      </c>
      <c r="I348" s="53"/>
      <c r="J348" s="53"/>
      <c r="K348" s="53">
        <f t="shared" si="46"/>
        <v>10741.1</v>
      </c>
      <c r="L348" s="92">
        <f t="shared" si="47"/>
        <v>10741.1</v>
      </c>
      <c r="M348" s="52"/>
      <c r="N348" s="52"/>
      <c r="O348" s="50">
        <f t="shared" si="48"/>
        <v>10741.1</v>
      </c>
      <c r="P348" s="50">
        <f t="shared" si="48"/>
        <v>10741.1</v>
      </c>
      <c r="Q348" s="50"/>
      <c r="R348" s="50"/>
      <c r="S348" s="50">
        <f t="shared" si="44"/>
        <v>10741.1</v>
      </c>
      <c r="T348" s="50">
        <f t="shared" si="45"/>
        <v>10741.1</v>
      </c>
      <c r="U348" s="50"/>
      <c r="V348" s="50"/>
      <c r="W348" s="50">
        <f t="shared" si="49"/>
        <v>10741.1</v>
      </c>
      <c r="X348" s="50">
        <f t="shared" si="50"/>
        <v>10741.1</v>
      </c>
      <c r="Y348" s="50"/>
      <c r="Z348" s="50"/>
      <c r="AA348" s="50">
        <f t="shared" si="51"/>
        <v>10741.1</v>
      </c>
      <c r="AB348" s="50">
        <f t="shared" si="52"/>
        <v>10741.1</v>
      </c>
    </row>
    <row r="349" spans="1:28" ht="22.5" x14ac:dyDescent="0.2">
      <c r="A349" s="43" t="s">
        <v>14</v>
      </c>
      <c r="B349" s="56" t="s">
        <v>126</v>
      </c>
      <c r="C349" s="57" t="s">
        <v>3</v>
      </c>
      <c r="D349" s="56" t="s">
        <v>2</v>
      </c>
      <c r="E349" s="58" t="s">
        <v>11</v>
      </c>
      <c r="F349" s="61">
        <v>200</v>
      </c>
      <c r="G349" s="53">
        <f>G350</f>
        <v>736.3</v>
      </c>
      <c r="H349" s="53">
        <f>H350</f>
        <v>736.3</v>
      </c>
      <c r="I349" s="53"/>
      <c r="J349" s="53"/>
      <c r="K349" s="53">
        <f t="shared" si="46"/>
        <v>736.3</v>
      </c>
      <c r="L349" s="92">
        <f t="shared" si="47"/>
        <v>736.3</v>
      </c>
      <c r="M349" s="52"/>
      <c r="N349" s="52"/>
      <c r="O349" s="50">
        <f t="shared" si="48"/>
        <v>736.3</v>
      </c>
      <c r="P349" s="50">
        <f t="shared" si="48"/>
        <v>736.3</v>
      </c>
      <c r="Q349" s="50"/>
      <c r="R349" s="50"/>
      <c r="S349" s="50">
        <f t="shared" ref="S349:S412" si="53">O349+Q349</f>
        <v>736.3</v>
      </c>
      <c r="T349" s="50">
        <f t="shared" ref="T349:T412" si="54">P349+R349</f>
        <v>736.3</v>
      </c>
      <c r="U349" s="50"/>
      <c r="V349" s="50"/>
      <c r="W349" s="50">
        <f t="shared" si="49"/>
        <v>736.3</v>
      </c>
      <c r="X349" s="50">
        <f t="shared" si="50"/>
        <v>736.3</v>
      </c>
      <c r="Y349" s="50"/>
      <c r="Z349" s="50"/>
      <c r="AA349" s="50">
        <f t="shared" si="51"/>
        <v>736.3</v>
      </c>
      <c r="AB349" s="50">
        <f t="shared" si="52"/>
        <v>736.3</v>
      </c>
    </row>
    <row r="350" spans="1:28" ht="22.5" x14ac:dyDescent="0.2">
      <c r="A350" s="43" t="s">
        <v>13</v>
      </c>
      <c r="B350" s="56" t="s">
        <v>126</v>
      </c>
      <c r="C350" s="57" t="s">
        <v>3</v>
      </c>
      <c r="D350" s="56" t="s">
        <v>2</v>
      </c>
      <c r="E350" s="58" t="s">
        <v>11</v>
      </c>
      <c r="F350" s="61">
        <v>240</v>
      </c>
      <c r="G350" s="53">
        <v>736.3</v>
      </c>
      <c r="H350" s="53">
        <v>736.3</v>
      </c>
      <c r="I350" s="53"/>
      <c r="J350" s="53"/>
      <c r="K350" s="53">
        <f t="shared" si="46"/>
        <v>736.3</v>
      </c>
      <c r="L350" s="92">
        <f t="shared" si="47"/>
        <v>736.3</v>
      </c>
      <c r="M350" s="52"/>
      <c r="N350" s="52"/>
      <c r="O350" s="50">
        <f t="shared" si="48"/>
        <v>736.3</v>
      </c>
      <c r="P350" s="50">
        <f t="shared" si="48"/>
        <v>736.3</v>
      </c>
      <c r="Q350" s="50"/>
      <c r="R350" s="50"/>
      <c r="S350" s="50">
        <f t="shared" si="53"/>
        <v>736.3</v>
      </c>
      <c r="T350" s="50">
        <f t="shared" si="54"/>
        <v>736.3</v>
      </c>
      <c r="U350" s="50"/>
      <c r="V350" s="50"/>
      <c r="W350" s="50">
        <f t="shared" si="49"/>
        <v>736.3</v>
      </c>
      <c r="X350" s="50">
        <f t="shared" si="50"/>
        <v>736.3</v>
      </c>
      <c r="Y350" s="50"/>
      <c r="Z350" s="50"/>
      <c r="AA350" s="50">
        <f t="shared" si="51"/>
        <v>736.3</v>
      </c>
      <c r="AB350" s="50">
        <f t="shared" si="52"/>
        <v>736.3</v>
      </c>
    </row>
    <row r="351" spans="1:28" x14ac:dyDescent="0.2">
      <c r="A351" s="43" t="s">
        <v>134</v>
      </c>
      <c r="B351" s="56" t="s">
        <v>126</v>
      </c>
      <c r="C351" s="57" t="s">
        <v>3</v>
      </c>
      <c r="D351" s="56" t="s">
        <v>2</v>
      </c>
      <c r="E351" s="58" t="s">
        <v>133</v>
      </c>
      <c r="F351" s="61" t="s">
        <v>7</v>
      </c>
      <c r="G351" s="53">
        <f>G352</f>
        <v>4361.1000000000004</v>
      </c>
      <c r="H351" s="53">
        <f>H352</f>
        <v>4361.7</v>
      </c>
      <c r="I351" s="53"/>
      <c r="J351" s="53"/>
      <c r="K351" s="53">
        <f t="shared" si="46"/>
        <v>4361.1000000000004</v>
      </c>
      <c r="L351" s="92">
        <f t="shared" si="47"/>
        <v>4361.7</v>
      </c>
      <c r="M351" s="52"/>
      <c r="N351" s="52"/>
      <c r="O351" s="50">
        <f t="shared" si="48"/>
        <v>4361.1000000000004</v>
      </c>
      <c r="P351" s="50">
        <f t="shared" si="48"/>
        <v>4361.7</v>
      </c>
      <c r="Q351" s="50"/>
      <c r="R351" s="50"/>
      <c r="S351" s="50">
        <f t="shared" si="53"/>
        <v>4361.1000000000004</v>
      </c>
      <c r="T351" s="50">
        <f t="shared" si="54"/>
        <v>4361.7</v>
      </c>
      <c r="U351" s="50"/>
      <c r="V351" s="50"/>
      <c r="W351" s="50">
        <f t="shared" si="49"/>
        <v>4361.1000000000004</v>
      </c>
      <c r="X351" s="50">
        <f t="shared" si="50"/>
        <v>4361.7</v>
      </c>
      <c r="Y351" s="50"/>
      <c r="Z351" s="50"/>
      <c r="AA351" s="50">
        <f t="shared" si="51"/>
        <v>4361.1000000000004</v>
      </c>
      <c r="AB351" s="50">
        <f t="shared" si="52"/>
        <v>4361.7</v>
      </c>
    </row>
    <row r="352" spans="1:28" x14ac:dyDescent="0.2">
      <c r="A352" s="43" t="s">
        <v>135</v>
      </c>
      <c r="B352" s="56" t="s">
        <v>126</v>
      </c>
      <c r="C352" s="57" t="s">
        <v>3</v>
      </c>
      <c r="D352" s="56" t="s">
        <v>2</v>
      </c>
      <c r="E352" s="58" t="s">
        <v>133</v>
      </c>
      <c r="F352" s="61">
        <v>700</v>
      </c>
      <c r="G352" s="53">
        <f>G353</f>
        <v>4361.1000000000004</v>
      </c>
      <c r="H352" s="53">
        <f>H353</f>
        <v>4361.7</v>
      </c>
      <c r="I352" s="53"/>
      <c r="J352" s="53"/>
      <c r="K352" s="53">
        <f t="shared" si="46"/>
        <v>4361.1000000000004</v>
      </c>
      <c r="L352" s="92">
        <f t="shared" si="47"/>
        <v>4361.7</v>
      </c>
      <c r="M352" s="52"/>
      <c r="N352" s="52"/>
      <c r="O352" s="50">
        <f t="shared" si="48"/>
        <v>4361.1000000000004</v>
      </c>
      <c r="P352" s="50">
        <f t="shared" si="48"/>
        <v>4361.7</v>
      </c>
      <c r="Q352" s="50"/>
      <c r="R352" s="50"/>
      <c r="S352" s="50">
        <f t="shared" si="53"/>
        <v>4361.1000000000004</v>
      </c>
      <c r="T352" s="50">
        <f t="shared" si="54"/>
        <v>4361.7</v>
      </c>
      <c r="U352" s="50"/>
      <c r="V352" s="50"/>
      <c r="W352" s="50">
        <f t="shared" si="49"/>
        <v>4361.1000000000004</v>
      </c>
      <c r="X352" s="50">
        <f t="shared" si="50"/>
        <v>4361.7</v>
      </c>
      <c r="Y352" s="50"/>
      <c r="Z352" s="50"/>
      <c r="AA352" s="50">
        <f t="shared" si="51"/>
        <v>4361.1000000000004</v>
      </c>
      <c r="AB352" s="50">
        <f t="shared" si="52"/>
        <v>4361.7</v>
      </c>
    </row>
    <row r="353" spans="1:28" x14ac:dyDescent="0.2">
      <c r="A353" s="43" t="s">
        <v>134</v>
      </c>
      <c r="B353" s="56" t="s">
        <v>126</v>
      </c>
      <c r="C353" s="57" t="s">
        <v>3</v>
      </c>
      <c r="D353" s="56" t="s">
        <v>2</v>
      </c>
      <c r="E353" s="58" t="s">
        <v>133</v>
      </c>
      <c r="F353" s="61">
        <v>730</v>
      </c>
      <c r="G353" s="53">
        <v>4361.1000000000004</v>
      </c>
      <c r="H353" s="53">
        <v>4361.7</v>
      </c>
      <c r="I353" s="53"/>
      <c r="J353" s="53"/>
      <c r="K353" s="53">
        <f t="shared" si="46"/>
        <v>4361.1000000000004</v>
      </c>
      <c r="L353" s="92">
        <f t="shared" si="47"/>
        <v>4361.7</v>
      </c>
      <c r="M353" s="52"/>
      <c r="N353" s="52"/>
      <c r="O353" s="50">
        <f t="shared" si="48"/>
        <v>4361.1000000000004</v>
      </c>
      <c r="P353" s="50">
        <f t="shared" si="48"/>
        <v>4361.7</v>
      </c>
      <c r="Q353" s="50"/>
      <c r="R353" s="50"/>
      <c r="S353" s="50">
        <f t="shared" si="53"/>
        <v>4361.1000000000004</v>
      </c>
      <c r="T353" s="50">
        <f t="shared" si="54"/>
        <v>4361.7</v>
      </c>
      <c r="U353" s="50"/>
      <c r="V353" s="50"/>
      <c r="W353" s="50">
        <f t="shared" si="49"/>
        <v>4361.1000000000004</v>
      </c>
      <c r="X353" s="50">
        <f t="shared" si="50"/>
        <v>4361.7</v>
      </c>
      <c r="Y353" s="50"/>
      <c r="Z353" s="50"/>
      <c r="AA353" s="50">
        <f t="shared" si="51"/>
        <v>4361.1000000000004</v>
      </c>
      <c r="AB353" s="50">
        <f t="shared" si="52"/>
        <v>4361.7</v>
      </c>
    </row>
    <row r="354" spans="1:28" ht="22.5" x14ac:dyDescent="0.2">
      <c r="A354" s="43" t="s">
        <v>128</v>
      </c>
      <c r="B354" s="56" t="s">
        <v>126</v>
      </c>
      <c r="C354" s="57" t="s">
        <v>3</v>
      </c>
      <c r="D354" s="56" t="s">
        <v>2</v>
      </c>
      <c r="E354" s="58" t="s">
        <v>125</v>
      </c>
      <c r="F354" s="61" t="s">
        <v>7</v>
      </c>
      <c r="G354" s="53">
        <f>G355</f>
        <v>1192.0999999999999</v>
      </c>
      <c r="H354" s="53">
        <f>H355</f>
        <v>1192.0999999999999</v>
      </c>
      <c r="I354" s="53"/>
      <c r="J354" s="53"/>
      <c r="K354" s="53">
        <f t="shared" si="46"/>
        <v>1192.0999999999999</v>
      </c>
      <c r="L354" s="92">
        <f t="shared" si="47"/>
        <v>1192.0999999999999</v>
      </c>
      <c r="M354" s="52"/>
      <c r="N354" s="52"/>
      <c r="O354" s="50">
        <f t="shared" si="48"/>
        <v>1192.0999999999999</v>
      </c>
      <c r="P354" s="50">
        <f t="shared" si="48"/>
        <v>1192.0999999999999</v>
      </c>
      <c r="Q354" s="50"/>
      <c r="R354" s="50"/>
      <c r="S354" s="50">
        <f t="shared" si="53"/>
        <v>1192.0999999999999</v>
      </c>
      <c r="T354" s="50">
        <f t="shared" si="54"/>
        <v>1192.0999999999999</v>
      </c>
      <c r="U354" s="50"/>
      <c r="V354" s="50"/>
      <c r="W354" s="50">
        <f t="shared" si="49"/>
        <v>1192.0999999999999</v>
      </c>
      <c r="X354" s="50">
        <f t="shared" si="50"/>
        <v>1192.0999999999999</v>
      </c>
      <c r="Y354" s="50"/>
      <c r="Z354" s="50"/>
      <c r="AA354" s="50">
        <f t="shared" si="51"/>
        <v>1192.0999999999999</v>
      </c>
      <c r="AB354" s="50">
        <f t="shared" si="52"/>
        <v>1192.0999999999999</v>
      </c>
    </row>
    <row r="355" spans="1:28" x14ac:dyDescent="0.2">
      <c r="A355" s="43" t="s">
        <v>65</v>
      </c>
      <c r="B355" s="56" t="s">
        <v>126</v>
      </c>
      <c r="C355" s="57" t="s">
        <v>3</v>
      </c>
      <c r="D355" s="56" t="s">
        <v>2</v>
      </c>
      <c r="E355" s="58" t="s">
        <v>125</v>
      </c>
      <c r="F355" s="61">
        <v>500</v>
      </c>
      <c r="G355" s="53">
        <f>G356</f>
        <v>1192.0999999999999</v>
      </c>
      <c r="H355" s="53">
        <f>H356</f>
        <v>1192.0999999999999</v>
      </c>
      <c r="I355" s="53"/>
      <c r="J355" s="53"/>
      <c r="K355" s="53">
        <f t="shared" si="46"/>
        <v>1192.0999999999999</v>
      </c>
      <c r="L355" s="92">
        <f t="shared" si="47"/>
        <v>1192.0999999999999</v>
      </c>
      <c r="M355" s="52"/>
      <c r="N355" s="52"/>
      <c r="O355" s="50">
        <f t="shared" si="48"/>
        <v>1192.0999999999999</v>
      </c>
      <c r="P355" s="50">
        <f t="shared" si="48"/>
        <v>1192.0999999999999</v>
      </c>
      <c r="Q355" s="50"/>
      <c r="R355" s="50"/>
      <c r="S355" s="50">
        <f t="shared" si="53"/>
        <v>1192.0999999999999</v>
      </c>
      <c r="T355" s="50">
        <f t="shared" si="54"/>
        <v>1192.0999999999999</v>
      </c>
      <c r="U355" s="50"/>
      <c r="V355" s="50"/>
      <c r="W355" s="50">
        <f t="shared" si="49"/>
        <v>1192.0999999999999</v>
      </c>
      <c r="X355" s="50">
        <f t="shared" si="50"/>
        <v>1192.0999999999999</v>
      </c>
      <c r="Y355" s="50"/>
      <c r="Z355" s="50"/>
      <c r="AA355" s="50">
        <f t="shared" si="51"/>
        <v>1192.0999999999999</v>
      </c>
      <c r="AB355" s="50">
        <f t="shared" si="52"/>
        <v>1192.0999999999999</v>
      </c>
    </row>
    <row r="356" spans="1:28" x14ac:dyDescent="0.2">
      <c r="A356" s="43" t="s">
        <v>127</v>
      </c>
      <c r="B356" s="56" t="s">
        <v>126</v>
      </c>
      <c r="C356" s="57" t="s">
        <v>3</v>
      </c>
      <c r="D356" s="56" t="s">
        <v>2</v>
      </c>
      <c r="E356" s="58" t="s">
        <v>125</v>
      </c>
      <c r="F356" s="61">
        <v>510</v>
      </c>
      <c r="G356" s="53">
        <v>1192.0999999999999</v>
      </c>
      <c r="H356" s="53">
        <v>1192.0999999999999</v>
      </c>
      <c r="I356" s="53"/>
      <c r="J356" s="53"/>
      <c r="K356" s="53">
        <f t="shared" si="46"/>
        <v>1192.0999999999999</v>
      </c>
      <c r="L356" s="92">
        <f t="shared" si="47"/>
        <v>1192.0999999999999</v>
      </c>
      <c r="M356" s="52"/>
      <c r="N356" s="52"/>
      <c r="O356" s="50">
        <f t="shared" si="48"/>
        <v>1192.0999999999999</v>
      </c>
      <c r="P356" s="50">
        <f t="shared" si="48"/>
        <v>1192.0999999999999</v>
      </c>
      <c r="Q356" s="50"/>
      <c r="R356" s="50"/>
      <c r="S356" s="50">
        <f t="shared" si="53"/>
        <v>1192.0999999999999</v>
      </c>
      <c r="T356" s="50">
        <f t="shared" si="54"/>
        <v>1192.0999999999999</v>
      </c>
      <c r="U356" s="50"/>
      <c r="V356" s="50"/>
      <c r="W356" s="50">
        <f t="shared" si="49"/>
        <v>1192.0999999999999</v>
      </c>
      <c r="X356" s="50">
        <f t="shared" si="50"/>
        <v>1192.0999999999999</v>
      </c>
      <c r="Y356" s="50"/>
      <c r="Z356" s="50"/>
      <c r="AA356" s="50">
        <f t="shared" si="51"/>
        <v>1192.0999999999999</v>
      </c>
      <c r="AB356" s="50">
        <f t="shared" si="52"/>
        <v>1192.0999999999999</v>
      </c>
    </row>
    <row r="357" spans="1:28" ht="101.25" x14ac:dyDescent="0.2">
      <c r="A357" s="62" t="s">
        <v>321</v>
      </c>
      <c r="B357" s="113" t="s">
        <v>63</v>
      </c>
      <c r="C357" s="114" t="s">
        <v>3</v>
      </c>
      <c r="D357" s="113" t="s">
        <v>2</v>
      </c>
      <c r="E357" s="115" t="s">
        <v>9</v>
      </c>
      <c r="F357" s="116" t="s">
        <v>7</v>
      </c>
      <c r="G357" s="41">
        <f>G358+G363+G370+G373</f>
        <v>17537.7</v>
      </c>
      <c r="H357" s="41">
        <f>H358+H363+H370+H373</f>
        <v>17547.7</v>
      </c>
      <c r="I357" s="41"/>
      <c r="J357" s="41"/>
      <c r="K357" s="41">
        <f t="shared" si="46"/>
        <v>17537.7</v>
      </c>
      <c r="L357" s="42">
        <f t="shared" si="47"/>
        <v>17547.7</v>
      </c>
      <c r="M357" s="52"/>
      <c r="N357" s="52"/>
      <c r="O357" s="69">
        <f t="shared" si="48"/>
        <v>17537.7</v>
      </c>
      <c r="P357" s="69">
        <f t="shared" si="48"/>
        <v>17547.7</v>
      </c>
      <c r="Q357" s="69"/>
      <c r="R357" s="69"/>
      <c r="S357" s="69">
        <f t="shared" si="53"/>
        <v>17537.7</v>
      </c>
      <c r="T357" s="69">
        <f t="shared" si="54"/>
        <v>17547.7</v>
      </c>
      <c r="U357" s="69"/>
      <c r="V357" s="69"/>
      <c r="W357" s="69">
        <f t="shared" si="49"/>
        <v>17537.7</v>
      </c>
      <c r="X357" s="69">
        <f t="shared" si="50"/>
        <v>17547.7</v>
      </c>
      <c r="Y357" s="69"/>
      <c r="Z357" s="69"/>
      <c r="AA357" s="69">
        <f t="shared" si="51"/>
        <v>17537.7</v>
      </c>
      <c r="AB357" s="69">
        <f t="shared" si="52"/>
        <v>17547.7</v>
      </c>
    </row>
    <row r="358" spans="1:28" ht="22.5" x14ac:dyDescent="0.2">
      <c r="A358" s="43" t="s">
        <v>15</v>
      </c>
      <c r="B358" s="56" t="s">
        <v>63</v>
      </c>
      <c r="C358" s="57" t="s">
        <v>3</v>
      </c>
      <c r="D358" s="56" t="s">
        <v>2</v>
      </c>
      <c r="E358" s="58" t="s">
        <v>11</v>
      </c>
      <c r="F358" s="61" t="s">
        <v>7</v>
      </c>
      <c r="G358" s="53">
        <f>G359+G361</f>
        <v>2887.7</v>
      </c>
      <c r="H358" s="53">
        <f>H359+H361</f>
        <v>2887.7</v>
      </c>
      <c r="I358" s="53"/>
      <c r="J358" s="53"/>
      <c r="K358" s="53">
        <f t="shared" si="46"/>
        <v>2887.7</v>
      </c>
      <c r="L358" s="92">
        <f t="shared" si="47"/>
        <v>2887.7</v>
      </c>
      <c r="M358" s="52"/>
      <c r="N358" s="52"/>
      <c r="O358" s="50">
        <f t="shared" si="48"/>
        <v>2887.7</v>
      </c>
      <c r="P358" s="50">
        <f t="shared" si="48"/>
        <v>2887.7</v>
      </c>
      <c r="Q358" s="50"/>
      <c r="R358" s="50"/>
      <c r="S358" s="50">
        <f t="shared" si="53"/>
        <v>2887.7</v>
      </c>
      <c r="T358" s="50">
        <f t="shared" si="54"/>
        <v>2887.7</v>
      </c>
      <c r="U358" s="50"/>
      <c r="V358" s="50"/>
      <c r="W358" s="50">
        <f t="shared" si="49"/>
        <v>2887.7</v>
      </c>
      <c r="X358" s="50">
        <f t="shared" si="50"/>
        <v>2887.7</v>
      </c>
      <c r="Y358" s="50"/>
      <c r="Z358" s="50"/>
      <c r="AA358" s="50">
        <f t="shared" si="51"/>
        <v>2887.7</v>
      </c>
      <c r="AB358" s="50">
        <f t="shared" si="52"/>
        <v>2887.7</v>
      </c>
    </row>
    <row r="359" spans="1:28" ht="56.25" x14ac:dyDescent="0.2">
      <c r="A359" s="43" t="s">
        <v>6</v>
      </c>
      <c r="B359" s="56" t="s">
        <v>63</v>
      </c>
      <c r="C359" s="57" t="s">
        <v>3</v>
      </c>
      <c r="D359" s="56" t="s">
        <v>2</v>
      </c>
      <c r="E359" s="58" t="s">
        <v>11</v>
      </c>
      <c r="F359" s="61">
        <v>100</v>
      </c>
      <c r="G359" s="53">
        <f>G360</f>
        <v>2798.5</v>
      </c>
      <c r="H359" s="53">
        <f>H360</f>
        <v>2798.5</v>
      </c>
      <c r="I359" s="53"/>
      <c r="J359" s="53"/>
      <c r="K359" s="53">
        <f t="shared" ref="K359:K422" si="55">G359+I359</f>
        <v>2798.5</v>
      </c>
      <c r="L359" s="92">
        <f t="shared" ref="L359:L422" si="56">H359+J359</f>
        <v>2798.5</v>
      </c>
      <c r="M359" s="52"/>
      <c r="N359" s="52"/>
      <c r="O359" s="50">
        <f t="shared" si="48"/>
        <v>2798.5</v>
      </c>
      <c r="P359" s="50">
        <f t="shared" si="48"/>
        <v>2798.5</v>
      </c>
      <c r="Q359" s="50"/>
      <c r="R359" s="50"/>
      <c r="S359" s="50">
        <f t="shared" si="53"/>
        <v>2798.5</v>
      </c>
      <c r="T359" s="50">
        <f t="shared" si="54"/>
        <v>2798.5</v>
      </c>
      <c r="U359" s="50"/>
      <c r="V359" s="50"/>
      <c r="W359" s="50">
        <f t="shared" si="49"/>
        <v>2798.5</v>
      </c>
      <c r="X359" s="50">
        <f t="shared" si="50"/>
        <v>2798.5</v>
      </c>
      <c r="Y359" s="50"/>
      <c r="Z359" s="50"/>
      <c r="AA359" s="50">
        <f t="shared" si="51"/>
        <v>2798.5</v>
      </c>
      <c r="AB359" s="50">
        <f t="shared" si="52"/>
        <v>2798.5</v>
      </c>
    </row>
    <row r="360" spans="1:28" ht="22.5" x14ac:dyDescent="0.2">
      <c r="A360" s="43" t="s">
        <v>5</v>
      </c>
      <c r="B360" s="56" t="s">
        <v>63</v>
      </c>
      <c r="C360" s="57" t="s">
        <v>3</v>
      </c>
      <c r="D360" s="56" t="s">
        <v>2</v>
      </c>
      <c r="E360" s="58" t="s">
        <v>11</v>
      </c>
      <c r="F360" s="61">
        <v>120</v>
      </c>
      <c r="G360" s="53">
        <f>2072+101+625.5</f>
        <v>2798.5</v>
      </c>
      <c r="H360" s="53">
        <f>2072+101+625.5</f>
        <v>2798.5</v>
      </c>
      <c r="I360" s="53"/>
      <c r="J360" s="53"/>
      <c r="K360" s="53">
        <f t="shared" si="55"/>
        <v>2798.5</v>
      </c>
      <c r="L360" s="92">
        <f t="shared" si="56"/>
        <v>2798.5</v>
      </c>
      <c r="M360" s="52"/>
      <c r="N360" s="52"/>
      <c r="O360" s="50">
        <f t="shared" si="48"/>
        <v>2798.5</v>
      </c>
      <c r="P360" s="50">
        <f t="shared" si="48"/>
        <v>2798.5</v>
      </c>
      <c r="Q360" s="50"/>
      <c r="R360" s="50"/>
      <c r="S360" s="50">
        <f t="shared" si="53"/>
        <v>2798.5</v>
      </c>
      <c r="T360" s="50">
        <f t="shared" si="54"/>
        <v>2798.5</v>
      </c>
      <c r="U360" s="50"/>
      <c r="V360" s="50"/>
      <c r="W360" s="50">
        <f t="shared" si="49"/>
        <v>2798.5</v>
      </c>
      <c r="X360" s="50">
        <f t="shared" si="50"/>
        <v>2798.5</v>
      </c>
      <c r="Y360" s="50"/>
      <c r="Z360" s="50"/>
      <c r="AA360" s="50">
        <f t="shared" si="51"/>
        <v>2798.5</v>
      </c>
      <c r="AB360" s="50">
        <f t="shared" si="52"/>
        <v>2798.5</v>
      </c>
    </row>
    <row r="361" spans="1:28" ht="22.5" x14ac:dyDescent="0.2">
      <c r="A361" s="43" t="s">
        <v>14</v>
      </c>
      <c r="B361" s="56" t="s">
        <v>63</v>
      </c>
      <c r="C361" s="57" t="s">
        <v>3</v>
      </c>
      <c r="D361" s="56" t="s">
        <v>2</v>
      </c>
      <c r="E361" s="58" t="s">
        <v>11</v>
      </c>
      <c r="F361" s="61">
        <v>200</v>
      </c>
      <c r="G361" s="53">
        <f>G362</f>
        <v>89.200000000000017</v>
      </c>
      <c r="H361" s="53">
        <f>H362</f>
        <v>89.199999999999989</v>
      </c>
      <c r="I361" s="53"/>
      <c r="J361" s="53"/>
      <c r="K361" s="53">
        <f t="shared" si="55"/>
        <v>89.200000000000017</v>
      </c>
      <c r="L361" s="92">
        <f t="shared" si="56"/>
        <v>89.199999999999989</v>
      </c>
      <c r="M361" s="52"/>
      <c r="N361" s="52"/>
      <c r="O361" s="50">
        <f t="shared" si="48"/>
        <v>89.200000000000017</v>
      </c>
      <c r="P361" s="50">
        <f t="shared" si="48"/>
        <v>89.199999999999989</v>
      </c>
      <c r="Q361" s="50"/>
      <c r="R361" s="50"/>
      <c r="S361" s="50">
        <f t="shared" si="53"/>
        <v>89.200000000000017</v>
      </c>
      <c r="T361" s="50">
        <f t="shared" si="54"/>
        <v>89.199999999999989</v>
      </c>
      <c r="U361" s="50"/>
      <c r="V361" s="50"/>
      <c r="W361" s="50">
        <f t="shared" si="49"/>
        <v>89.200000000000017</v>
      </c>
      <c r="X361" s="50">
        <f t="shared" si="50"/>
        <v>89.199999999999989</v>
      </c>
      <c r="Y361" s="50"/>
      <c r="Z361" s="50"/>
      <c r="AA361" s="50">
        <f t="shared" si="51"/>
        <v>89.200000000000017</v>
      </c>
      <c r="AB361" s="50">
        <f t="shared" si="52"/>
        <v>89.199999999999989</v>
      </c>
    </row>
    <row r="362" spans="1:28" ht="22.5" x14ac:dyDescent="0.2">
      <c r="A362" s="43" t="s">
        <v>13</v>
      </c>
      <c r="B362" s="56" t="s">
        <v>63</v>
      </c>
      <c r="C362" s="57" t="s">
        <v>3</v>
      </c>
      <c r="D362" s="56" t="s">
        <v>2</v>
      </c>
      <c r="E362" s="58" t="s">
        <v>11</v>
      </c>
      <c r="F362" s="61">
        <v>240</v>
      </c>
      <c r="G362" s="53">
        <f>235.4+18.8-50-15-100</f>
        <v>89.200000000000017</v>
      </c>
      <c r="H362" s="53">
        <f>245.4+18.8-50-25-100</f>
        <v>89.199999999999989</v>
      </c>
      <c r="I362" s="53"/>
      <c r="J362" s="53"/>
      <c r="K362" s="53">
        <f t="shared" si="55"/>
        <v>89.200000000000017</v>
      </c>
      <c r="L362" s="92">
        <f t="shared" si="56"/>
        <v>89.199999999999989</v>
      </c>
      <c r="M362" s="52"/>
      <c r="N362" s="52"/>
      <c r="O362" s="50">
        <f t="shared" si="48"/>
        <v>89.200000000000017</v>
      </c>
      <c r="P362" s="50">
        <f t="shared" si="48"/>
        <v>89.199999999999989</v>
      </c>
      <c r="Q362" s="50"/>
      <c r="R362" s="50"/>
      <c r="S362" s="50">
        <f t="shared" si="53"/>
        <v>89.200000000000017</v>
      </c>
      <c r="T362" s="50">
        <f t="shared" si="54"/>
        <v>89.199999999999989</v>
      </c>
      <c r="U362" s="50"/>
      <c r="V362" s="50"/>
      <c r="W362" s="50">
        <f t="shared" si="49"/>
        <v>89.200000000000017</v>
      </c>
      <c r="X362" s="50">
        <f t="shared" si="50"/>
        <v>89.199999999999989</v>
      </c>
      <c r="Y362" s="50"/>
      <c r="Z362" s="50"/>
      <c r="AA362" s="50">
        <f t="shared" si="51"/>
        <v>89.200000000000017</v>
      </c>
      <c r="AB362" s="50">
        <f t="shared" si="52"/>
        <v>89.199999999999989</v>
      </c>
    </row>
    <row r="363" spans="1:28" ht="22.5" x14ac:dyDescent="0.2">
      <c r="A363" s="43" t="s">
        <v>73</v>
      </c>
      <c r="B363" s="56" t="s">
        <v>63</v>
      </c>
      <c r="C363" s="57" t="s">
        <v>3</v>
      </c>
      <c r="D363" s="56" t="s">
        <v>2</v>
      </c>
      <c r="E363" s="58" t="s">
        <v>69</v>
      </c>
      <c r="F363" s="61" t="s">
        <v>7</v>
      </c>
      <c r="G363" s="53">
        <f>G364+G366+G368</f>
        <v>14347</v>
      </c>
      <c r="H363" s="53">
        <f>H364+H366+H368</f>
        <v>14347</v>
      </c>
      <c r="I363" s="53"/>
      <c r="J363" s="53"/>
      <c r="K363" s="53">
        <f t="shared" si="55"/>
        <v>14347</v>
      </c>
      <c r="L363" s="92">
        <f t="shared" si="56"/>
        <v>14347</v>
      </c>
      <c r="M363" s="52"/>
      <c r="N363" s="52"/>
      <c r="O363" s="50">
        <f t="shared" si="48"/>
        <v>14347</v>
      </c>
      <c r="P363" s="50">
        <f t="shared" si="48"/>
        <v>14347</v>
      </c>
      <c r="Q363" s="50"/>
      <c r="R363" s="50"/>
      <c r="S363" s="50">
        <f t="shared" si="53"/>
        <v>14347</v>
      </c>
      <c r="T363" s="50">
        <f t="shared" si="54"/>
        <v>14347</v>
      </c>
      <c r="U363" s="50"/>
      <c r="V363" s="50"/>
      <c r="W363" s="50">
        <f t="shared" si="49"/>
        <v>14347</v>
      </c>
      <c r="X363" s="50">
        <f t="shared" si="50"/>
        <v>14347</v>
      </c>
      <c r="Y363" s="50"/>
      <c r="Z363" s="50"/>
      <c r="AA363" s="50">
        <f t="shared" si="51"/>
        <v>14347</v>
      </c>
      <c r="AB363" s="50">
        <f t="shared" si="52"/>
        <v>14347</v>
      </c>
    </row>
    <row r="364" spans="1:28" ht="56.25" x14ac:dyDescent="0.2">
      <c r="A364" s="43" t="s">
        <v>6</v>
      </c>
      <c r="B364" s="56" t="s">
        <v>63</v>
      </c>
      <c r="C364" s="57" t="s">
        <v>3</v>
      </c>
      <c r="D364" s="56" t="s">
        <v>2</v>
      </c>
      <c r="E364" s="58" t="s">
        <v>69</v>
      </c>
      <c r="F364" s="61">
        <v>100</v>
      </c>
      <c r="G364" s="53">
        <f>G365</f>
        <v>9059.2000000000007</v>
      </c>
      <c r="H364" s="53">
        <f>H365</f>
        <v>9059.2000000000007</v>
      </c>
      <c r="I364" s="53"/>
      <c r="J364" s="53"/>
      <c r="K364" s="53">
        <f t="shared" si="55"/>
        <v>9059.2000000000007</v>
      </c>
      <c r="L364" s="92">
        <f t="shared" si="56"/>
        <v>9059.2000000000007</v>
      </c>
      <c r="M364" s="52"/>
      <c r="N364" s="52"/>
      <c r="O364" s="50">
        <f t="shared" si="48"/>
        <v>9059.2000000000007</v>
      </c>
      <c r="P364" s="50">
        <f t="shared" si="48"/>
        <v>9059.2000000000007</v>
      </c>
      <c r="Q364" s="50"/>
      <c r="R364" s="50"/>
      <c r="S364" s="50">
        <f t="shared" si="53"/>
        <v>9059.2000000000007</v>
      </c>
      <c r="T364" s="50">
        <f t="shared" si="54"/>
        <v>9059.2000000000007</v>
      </c>
      <c r="U364" s="50"/>
      <c r="V364" s="50"/>
      <c r="W364" s="50">
        <f t="shared" si="49"/>
        <v>9059.2000000000007</v>
      </c>
      <c r="X364" s="50">
        <f t="shared" si="50"/>
        <v>9059.2000000000007</v>
      </c>
      <c r="Y364" s="50"/>
      <c r="Z364" s="50"/>
      <c r="AA364" s="50">
        <f t="shared" si="51"/>
        <v>9059.2000000000007</v>
      </c>
      <c r="AB364" s="50">
        <f t="shared" si="52"/>
        <v>9059.2000000000007</v>
      </c>
    </row>
    <row r="365" spans="1:28" x14ac:dyDescent="0.2">
      <c r="A365" s="43" t="s">
        <v>72</v>
      </c>
      <c r="B365" s="56" t="s">
        <v>63</v>
      </c>
      <c r="C365" s="57" t="s">
        <v>3</v>
      </c>
      <c r="D365" s="56" t="s">
        <v>2</v>
      </c>
      <c r="E365" s="58" t="s">
        <v>69</v>
      </c>
      <c r="F365" s="61">
        <v>110</v>
      </c>
      <c r="G365" s="53">
        <f>6830+167+2062.2</f>
        <v>9059.2000000000007</v>
      </c>
      <c r="H365" s="53">
        <f>6830+167+2062.2</f>
        <v>9059.2000000000007</v>
      </c>
      <c r="I365" s="53"/>
      <c r="J365" s="53"/>
      <c r="K365" s="53">
        <f t="shared" si="55"/>
        <v>9059.2000000000007</v>
      </c>
      <c r="L365" s="92">
        <f t="shared" si="56"/>
        <v>9059.2000000000007</v>
      </c>
      <c r="M365" s="52"/>
      <c r="N365" s="52"/>
      <c r="O365" s="50">
        <f t="shared" si="48"/>
        <v>9059.2000000000007</v>
      </c>
      <c r="P365" s="50">
        <f t="shared" si="48"/>
        <v>9059.2000000000007</v>
      </c>
      <c r="Q365" s="50"/>
      <c r="R365" s="50"/>
      <c r="S365" s="50">
        <f t="shared" si="53"/>
        <v>9059.2000000000007</v>
      </c>
      <c r="T365" s="50">
        <f t="shared" si="54"/>
        <v>9059.2000000000007</v>
      </c>
      <c r="U365" s="50"/>
      <c r="V365" s="50"/>
      <c r="W365" s="50">
        <f t="shared" si="49"/>
        <v>9059.2000000000007</v>
      </c>
      <c r="X365" s="50">
        <f t="shared" si="50"/>
        <v>9059.2000000000007</v>
      </c>
      <c r="Y365" s="50"/>
      <c r="Z365" s="50"/>
      <c r="AA365" s="50">
        <f t="shared" si="51"/>
        <v>9059.2000000000007</v>
      </c>
      <c r="AB365" s="50">
        <f t="shared" si="52"/>
        <v>9059.2000000000007</v>
      </c>
    </row>
    <row r="366" spans="1:28" ht="22.5" x14ac:dyDescent="0.2">
      <c r="A366" s="43" t="s">
        <v>14</v>
      </c>
      <c r="B366" s="56" t="s">
        <v>63</v>
      </c>
      <c r="C366" s="57" t="s">
        <v>3</v>
      </c>
      <c r="D366" s="56" t="s">
        <v>2</v>
      </c>
      <c r="E366" s="58" t="s">
        <v>69</v>
      </c>
      <c r="F366" s="61">
        <v>200</v>
      </c>
      <c r="G366" s="53">
        <f>G367</f>
        <v>5276.4</v>
      </c>
      <c r="H366" s="53">
        <f>H367</f>
        <v>5276.4</v>
      </c>
      <c r="I366" s="53"/>
      <c r="J366" s="53"/>
      <c r="K366" s="53">
        <f t="shared" si="55"/>
        <v>5276.4</v>
      </c>
      <c r="L366" s="92">
        <f t="shared" si="56"/>
        <v>5276.4</v>
      </c>
      <c r="M366" s="52"/>
      <c r="N366" s="52"/>
      <c r="O366" s="50">
        <f t="shared" si="48"/>
        <v>5276.4</v>
      </c>
      <c r="P366" s="50">
        <f t="shared" si="48"/>
        <v>5276.4</v>
      </c>
      <c r="Q366" s="50"/>
      <c r="R366" s="50"/>
      <c r="S366" s="50">
        <f t="shared" si="53"/>
        <v>5276.4</v>
      </c>
      <c r="T366" s="50">
        <f t="shared" si="54"/>
        <v>5276.4</v>
      </c>
      <c r="U366" s="50"/>
      <c r="V366" s="50"/>
      <c r="W366" s="50">
        <f t="shared" si="49"/>
        <v>5276.4</v>
      </c>
      <c r="X366" s="50">
        <f t="shared" si="50"/>
        <v>5276.4</v>
      </c>
      <c r="Y366" s="50"/>
      <c r="Z366" s="50"/>
      <c r="AA366" s="50">
        <f t="shared" si="51"/>
        <v>5276.4</v>
      </c>
      <c r="AB366" s="50">
        <f t="shared" si="52"/>
        <v>5276.4</v>
      </c>
    </row>
    <row r="367" spans="1:28" ht="22.5" x14ac:dyDescent="0.2">
      <c r="A367" s="43" t="s">
        <v>13</v>
      </c>
      <c r="B367" s="56" t="s">
        <v>63</v>
      </c>
      <c r="C367" s="57" t="s">
        <v>3</v>
      </c>
      <c r="D367" s="56" t="s">
        <v>2</v>
      </c>
      <c r="E367" s="58" t="s">
        <v>69</v>
      </c>
      <c r="F367" s="61">
        <v>240</v>
      </c>
      <c r="G367" s="53">
        <v>5276.4</v>
      </c>
      <c r="H367" s="53">
        <v>5276.4</v>
      </c>
      <c r="I367" s="53"/>
      <c r="J367" s="53"/>
      <c r="K367" s="53">
        <f t="shared" si="55"/>
        <v>5276.4</v>
      </c>
      <c r="L367" s="92">
        <f t="shared" si="56"/>
        <v>5276.4</v>
      </c>
      <c r="M367" s="52"/>
      <c r="N367" s="52"/>
      <c r="O367" s="50">
        <f t="shared" si="48"/>
        <v>5276.4</v>
      </c>
      <c r="P367" s="50">
        <f t="shared" si="48"/>
        <v>5276.4</v>
      </c>
      <c r="Q367" s="50"/>
      <c r="R367" s="50"/>
      <c r="S367" s="50">
        <f t="shared" si="53"/>
        <v>5276.4</v>
      </c>
      <c r="T367" s="50">
        <f t="shared" si="54"/>
        <v>5276.4</v>
      </c>
      <c r="U367" s="50"/>
      <c r="V367" s="50"/>
      <c r="W367" s="50">
        <f t="shared" si="49"/>
        <v>5276.4</v>
      </c>
      <c r="X367" s="50">
        <f t="shared" si="50"/>
        <v>5276.4</v>
      </c>
      <c r="Y367" s="50"/>
      <c r="Z367" s="50"/>
      <c r="AA367" s="50">
        <f t="shared" si="51"/>
        <v>5276.4</v>
      </c>
      <c r="AB367" s="50">
        <f t="shared" si="52"/>
        <v>5276.4</v>
      </c>
    </row>
    <row r="368" spans="1:28" x14ac:dyDescent="0.2">
      <c r="A368" s="43" t="s">
        <v>71</v>
      </c>
      <c r="B368" s="56" t="s">
        <v>63</v>
      </c>
      <c r="C368" s="57" t="s">
        <v>3</v>
      </c>
      <c r="D368" s="56" t="s">
        <v>2</v>
      </c>
      <c r="E368" s="58" t="s">
        <v>69</v>
      </c>
      <c r="F368" s="61">
        <v>800</v>
      </c>
      <c r="G368" s="53">
        <f>G369</f>
        <v>11.399999999999999</v>
      </c>
      <c r="H368" s="53">
        <f>H369</f>
        <v>11.399999999999999</v>
      </c>
      <c r="I368" s="53"/>
      <c r="J368" s="53"/>
      <c r="K368" s="53">
        <f t="shared" si="55"/>
        <v>11.399999999999999</v>
      </c>
      <c r="L368" s="92">
        <f t="shared" si="56"/>
        <v>11.399999999999999</v>
      </c>
      <c r="M368" s="52"/>
      <c r="N368" s="52"/>
      <c r="O368" s="50">
        <f t="shared" si="48"/>
        <v>11.399999999999999</v>
      </c>
      <c r="P368" s="50">
        <f t="shared" si="48"/>
        <v>11.399999999999999</v>
      </c>
      <c r="Q368" s="50"/>
      <c r="R368" s="50"/>
      <c r="S368" s="50">
        <f t="shared" si="53"/>
        <v>11.399999999999999</v>
      </c>
      <c r="T368" s="50">
        <f t="shared" si="54"/>
        <v>11.399999999999999</v>
      </c>
      <c r="U368" s="50"/>
      <c r="V368" s="50"/>
      <c r="W368" s="50">
        <f t="shared" si="49"/>
        <v>11.399999999999999</v>
      </c>
      <c r="X368" s="50">
        <f t="shared" si="50"/>
        <v>11.399999999999999</v>
      </c>
      <c r="Y368" s="50"/>
      <c r="Z368" s="50"/>
      <c r="AA368" s="50">
        <f t="shared" si="51"/>
        <v>11.399999999999999</v>
      </c>
      <c r="AB368" s="50">
        <f t="shared" si="52"/>
        <v>11.399999999999999</v>
      </c>
    </row>
    <row r="369" spans="1:28" x14ac:dyDescent="0.2">
      <c r="A369" s="43" t="s">
        <v>70</v>
      </c>
      <c r="B369" s="56" t="s">
        <v>63</v>
      </c>
      <c r="C369" s="57" t="s">
        <v>3</v>
      </c>
      <c r="D369" s="56" t="s">
        <v>2</v>
      </c>
      <c r="E369" s="58" t="s">
        <v>69</v>
      </c>
      <c r="F369" s="61">
        <v>850</v>
      </c>
      <c r="G369" s="53">
        <f>2.7+8.7</f>
        <v>11.399999999999999</v>
      </c>
      <c r="H369" s="53">
        <f>2.7+8.7</f>
        <v>11.399999999999999</v>
      </c>
      <c r="I369" s="53"/>
      <c r="J369" s="53"/>
      <c r="K369" s="53">
        <f t="shared" si="55"/>
        <v>11.399999999999999</v>
      </c>
      <c r="L369" s="92">
        <f t="shared" si="56"/>
        <v>11.399999999999999</v>
      </c>
      <c r="M369" s="52"/>
      <c r="N369" s="52"/>
      <c r="O369" s="50">
        <f t="shared" ref="O369:P432" si="57">K369+M369</f>
        <v>11.399999999999999</v>
      </c>
      <c r="P369" s="50">
        <f t="shared" si="57"/>
        <v>11.399999999999999</v>
      </c>
      <c r="Q369" s="50"/>
      <c r="R369" s="50"/>
      <c r="S369" s="50">
        <f t="shared" si="53"/>
        <v>11.399999999999999</v>
      </c>
      <c r="T369" s="50">
        <f t="shared" si="54"/>
        <v>11.399999999999999</v>
      </c>
      <c r="U369" s="50"/>
      <c r="V369" s="50"/>
      <c r="W369" s="50">
        <f t="shared" si="49"/>
        <v>11.399999999999999</v>
      </c>
      <c r="X369" s="50">
        <f t="shared" si="50"/>
        <v>11.399999999999999</v>
      </c>
      <c r="Y369" s="50"/>
      <c r="Z369" s="50"/>
      <c r="AA369" s="50">
        <f t="shared" si="51"/>
        <v>11.399999999999999</v>
      </c>
      <c r="AB369" s="50">
        <f t="shared" si="52"/>
        <v>11.399999999999999</v>
      </c>
    </row>
    <row r="370" spans="1:28" ht="33.75" x14ac:dyDescent="0.2">
      <c r="A370" s="43" t="s">
        <v>68</v>
      </c>
      <c r="B370" s="56" t="s">
        <v>63</v>
      </c>
      <c r="C370" s="57" t="s">
        <v>3</v>
      </c>
      <c r="D370" s="56" t="s">
        <v>2</v>
      </c>
      <c r="E370" s="58" t="s">
        <v>67</v>
      </c>
      <c r="F370" s="61" t="s">
        <v>7</v>
      </c>
      <c r="G370" s="53">
        <f>G371</f>
        <v>183</v>
      </c>
      <c r="H370" s="53">
        <f>H371</f>
        <v>183</v>
      </c>
      <c r="I370" s="53"/>
      <c r="J370" s="53"/>
      <c r="K370" s="53">
        <f t="shared" si="55"/>
        <v>183</v>
      </c>
      <c r="L370" s="92">
        <f t="shared" si="56"/>
        <v>183</v>
      </c>
      <c r="M370" s="52"/>
      <c r="N370" s="52"/>
      <c r="O370" s="50">
        <f t="shared" si="57"/>
        <v>183</v>
      </c>
      <c r="P370" s="50">
        <f t="shared" si="57"/>
        <v>183</v>
      </c>
      <c r="Q370" s="50"/>
      <c r="R370" s="50"/>
      <c r="S370" s="50">
        <f t="shared" si="53"/>
        <v>183</v>
      </c>
      <c r="T370" s="50">
        <f t="shared" si="54"/>
        <v>183</v>
      </c>
      <c r="U370" s="50"/>
      <c r="V370" s="50"/>
      <c r="W370" s="50">
        <f t="shared" si="49"/>
        <v>183</v>
      </c>
      <c r="X370" s="50">
        <f t="shared" si="50"/>
        <v>183</v>
      </c>
      <c r="Y370" s="50"/>
      <c r="Z370" s="50"/>
      <c r="AA370" s="50">
        <f t="shared" si="51"/>
        <v>183</v>
      </c>
      <c r="AB370" s="50">
        <f t="shared" si="52"/>
        <v>183</v>
      </c>
    </row>
    <row r="371" spans="1:28" ht="22.5" x14ac:dyDescent="0.2">
      <c r="A371" s="43" t="s">
        <v>14</v>
      </c>
      <c r="B371" s="56" t="s">
        <v>63</v>
      </c>
      <c r="C371" s="57" t="s">
        <v>3</v>
      </c>
      <c r="D371" s="56" t="s">
        <v>2</v>
      </c>
      <c r="E371" s="58" t="s">
        <v>67</v>
      </c>
      <c r="F371" s="61">
        <v>200</v>
      </c>
      <c r="G371" s="53">
        <f>G372</f>
        <v>183</v>
      </c>
      <c r="H371" s="53">
        <f>H372</f>
        <v>183</v>
      </c>
      <c r="I371" s="53"/>
      <c r="J371" s="53"/>
      <c r="K371" s="53">
        <f t="shared" si="55"/>
        <v>183</v>
      </c>
      <c r="L371" s="92">
        <f t="shared" si="56"/>
        <v>183</v>
      </c>
      <c r="M371" s="52"/>
      <c r="N371" s="52"/>
      <c r="O371" s="50">
        <f t="shared" si="57"/>
        <v>183</v>
      </c>
      <c r="P371" s="50">
        <f t="shared" si="57"/>
        <v>183</v>
      </c>
      <c r="Q371" s="50"/>
      <c r="R371" s="50"/>
      <c r="S371" s="50">
        <f t="shared" si="53"/>
        <v>183</v>
      </c>
      <c r="T371" s="50">
        <f t="shared" si="54"/>
        <v>183</v>
      </c>
      <c r="U371" s="50"/>
      <c r="V371" s="50"/>
      <c r="W371" s="50">
        <f t="shared" si="49"/>
        <v>183</v>
      </c>
      <c r="X371" s="50">
        <f t="shared" si="50"/>
        <v>183</v>
      </c>
      <c r="Y371" s="50"/>
      <c r="Z371" s="50"/>
      <c r="AA371" s="50">
        <f t="shared" si="51"/>
        <v>183</v>
      </c>
      <c r="AB371" s="50">
        <f t="shared" si="52"/>
        <v>183</v>
      </c>
    </row>
    <row r="372" spans="1:28" ht="22.5" x14ac:dyDescent="0.2">
      <c r="A372" s="43" t="s">
        <v>13</v>
      </c>
      <c r="B372" s="56" t="s">
        <v>63</v>
      </c>
      <c r="C372" s="57" t="s">
        <v>3</v>
      </c>
      <c r="D372" s="56" t="s">
        <v>2</v>
      </c>
      <c r="E372" s="58" t="s">
        <v>67</v>
      </c>
      <c r="F372" s="61">
        <v>240</v>
      </c>
      <c r="G372" s="53">
        <f>38+45+100</f>
        <v>183</v>
      </c>
      <c r="H372" s="53">
        <f>38+45+100</f>
        <v>183</v>
      </c>
      <c r="I372" s="53"/>
      <c r="J372" s="53"/>
      <c r="K372" s="53">
        <f t="shared" si="55"/>
        <v>183</v>
      </c>
      <c r="L372" s="92">
        <f t="shared" si="56"/>
        <v>183</v>
      </c>
      <c r="M372" s="52"/>
      <c r="N372" s="52"/>
      <c r="O372" s="50">
        <f t="shared" si="57"/>
        <v>183</v>
      </c>
      <c r="P372" s="50">
        <f t="shared" si="57"/>
        <v>183</v>
      </c>
      <c r="Q372" s="50"/>
      <c r="R372" s="50"/>
      <c r="S372" s="50">
        <f t="shared" si="53"/>
        <v>183</v>
      </c>
      <c r="T372" s="50">
        <f t="shared" si="54"/>
        <v>183</v>
      </c>
      <c r="U372" s="50"/>
      <c r="V372" s="50"/>
      <c r="W372" s="50">
        <f t="shared" si="49"/>
        <v>183</v>
      </c>
      <c r="X372" s="50">
        <f t="shared" si="50"/>
        <v>183</v>
      </c>
      <c r="Y372" s="50"/>
      <c r="Z372" s="50"/>
      <c r="AA372" s="50">
        <f t="shared" si="51"/>
        <v>183</v>
      </c>
      <c r="AB372" s="50">
        <f t="shared" si="52"/>
        <v>183</v>
      </c>
    </row>
    <row r="373" spans="1:28" ht="22.5" x14ac:dyDescent="0.2">
      <c r="A373" s="43" t="s">
        <v>294</v>
      </c>
      <c r="B373" s="56" t="s">
        <v>63</v>
      </c>
      <c r="C373" s="57" t="s">
        <v>3</v>
      </c>
      <c r="D373" s="56" t="s">
        <v>2</v>
      </c>
      <c r="E373" s="58" t="s">
        <v>62</v>
      </c>
      <c r="F373" s="61" t="s">
        <v>7</v>
      </c>
      <c r="G373" s="53">
        <f>G374</f>
        <v>120</v>
      </c>
      <c r="H373" s="53">
        <f>H374</f>
        <v>130</v>
      </c>
      <c r="I373" s="53"/>
      <c r="J373" s="53"/>
      <c r="K373" s="53">
        <f t="shared" si="55"/>
        <v>120</v>
      </c>
      <c r="L373" s="92">
        <f t="shared" si="56"/>
        <v>130</v>
      </c>
      <c r="M373" s="52"/>
      <c r="N373" s="52"/>
      <c r="O373" s="50">
        <f t="shared" si="57"/>
        <v>120</v>
      </c>
      <c r="P373" s="50">
        <f t="shared" si="57"/>
        <v>130</v>
      </c>
      <c r="Q373" s="50"/>
      <c r="R373" s="50"/>
      <c r="S373" s="50">
        <f t="shared" si="53"/>
        <v>120</v>
      </c>
      <c r="T373" s="50">
        <f t="shared" si="54"/>
        <v>130</v>
      </c>
      <c r="U373" s="50"/>
      <c r="V373" s="50"/>
      <c r="W373" s="50">
        <f t="shared" si="49"/>
        <v>120</v>
      </c>
      <c r="X373" s="50">
        <f t="shared" si="50"/>
        <v>130</v>
      </c>
      <c r="Y373" s="50"/>
      <c r="Z373" s="50"/>
      <c r="AA373" s="50">
        <f t="shared" si="51"/>
        <v>120</v>
      </c>
      <c r="AB373" s="50">
        <f t="shared" si="52"/>
        <v>130</v>
      </c>
    </row>
    <row r="374" spans="1:28" x14ac:dyDescent="0.2">
      <c r="A374" s="43" t="s">
        <v>65</v>
      </c>
      <c r="B374" s="56" t="s">
        <v>63</v>
      </c>
      <c r="C374" s="57" t="s">
        <v>3</v>
      </c>
      <c r="D374" s="56" t="s">
        <v>2</v>
      </c>
      <c r="E374" s="58" t="s">
        <v>62</v>
      </c>
      <c r="F374" s="61">
        <v>500</v>
      </c>
      <c r="G374" s="53">
        <f>G375</f>
        <v>120</v>
      </c>
      <c r="H374" s="53">
        <f>H375</f>
        <v>130</v>
      </c>
      <c r="I374" s="53"/>
      <c r="J374" s="53"/>
      <c r="K374" s="53">
        <f t="shared" si="55"/>
        <v>120</v>
      </c>
      <c r="L374" s="92">
        <f t="shared" si="56"/>
        <v>130</v>
      </c>
      <c r="M374" s="52"/>
      <c r="N374" s="52"/>
      <c r="O374" s="50">
        <f t="shared" si="57"/>
        <v>120</v>
      </c>
      <c r="P374" s="50">
        <f t="shared" si="57"/>
        <v>130</v>
      </c>
      <c r="Q374" s="50"/>
      <c r="R374" s="50"/>
      <c r="S374" s="50">
        <f t="shared" si="53"/>
        <v>120</v>
      </c>
      <c r="T374" s="50">
        <f t="shared" si="54"/>
        <v>130</v>
      </c>
      <c r="U374" s="50"/>
      <c r="V374" s="50"/>
      <c r="W374" s="50">
        <f t="shared" si="49"/>
        <v>120</v>
      </c>
      <c r="X374" s="50">
        <f t="shared" si="50"/>
        <v>130</v>
      </c>
      <c r="Y374" s="50"/>
      <c r="Z374" s="50"/>
      <c r="AA374" s="50">
        <f t="shared" si="51"/>
        <v>120</v>
      </c>
      <c r="AB374" s="50">
        <f t="shared" si="52"/>
        <v>130</v>
      </c>
    </row>
    <row r="375" spans="1:28" x14ac:dyDescent="0.2">
      <c r="A375" s="43" t="s">
        <v>64</v>
      </c>
      <c r="B375" s="56" t="s">
        <v>63</v>
      </c>
      <c r="C375" s="57" t="s">
        <v>3</v>
      </c>
      <c r="D375" s="56" t="s">
        <v>2</v>
      </c>
      <c r="E375" s="58" t="s">
        <v>62</v>
      </c>
      <c r="F375" s="61">
        <v>540</v>
      </c>
      <c r="G375" s="53">
        <v>120</v>
      </c>
      <c r="H375" s="53">
        <v>130</v>
      </c>
      <c r="I375" s="53"/>
      <c r="J375" s="53"/>
      <c r="K375" s="53">
        <f t="shared" si="55"/>
        <v>120</v>
      </c>
      <c r="L375" s="92">
        <f t="shared" si="56"/>
        <v>130</v>
      </c>
      <c r="M375" s="52"/>
      <c r="N375" s="52"/>
      <c r="O375" s="50">
        <f t="shared" si="57"/>
        <v>120</v>
      </c>
      <c r="P375" s="50">
        <f t="shared" si="57"/>
        <v>130</v>
      </c>
      <c r="Q375" s="50"/>
      <c r="R375" s="50"/>
      <c r="S375" s="50">
        <f t="shared" si="53"/>
        <v>120</v>
      </c>
      <c r="T375" s="50">
        <f t="shared" si="54"/>
        <v>130</v>
      </c>
      <c r="U375" s="50"/>
      <c r="V375" s="50"/>
      <c r="W375" s="50">
        <f t="shared" si="49"/>
        <v>120</v>
      </c>
      <c r="X375" s="50">
        <f t="shared" si="50"/>
        <v>130</v>
      </c>
      <c r="Y375" s="50"/>
      <c r="Z375" s="50"/>
      <c r="AA375" s="50">
        <f t="shared" si="51"/>
        <v>120</v>
      </c>
      <c r="AB375" s="50">
        <f t="shared" si="52"/>
        <v>130</v>
      </c>
    </row>
    <row r="376" spans="1:28" ht="45" x14ac:dyDescent="0.2">
      <c r="A376" s="62" t="s">
        <v>303</v>
      </c>
      <c r="B376" s="113" t="s">
        <v>107</v>
      </c>
      <c r="C376" s="114" t="s">
        <v>3</v>
      </c>
      <c r="D376" s="113" t="s">
        <v>2</v>
      </c>
      <c r="E376" s="115" t="s">
        <v>9</v>
      </c>
      <c r="F376" s="116" t="s">
        <v>7</v>
      </c>
      <c r="G376" s="41">
        <f t="shared" ref="G376:H378" si="58">G377</f>
        <v>624</v>
      </c>
      <c r="H376" s="41">
        <f t="shared" si="58"/>
        <v>624</v>
      </c>
      <c r="I376" s="41"/>
      <c r="J376" s="41"/>
      <c r="K376" s="41">
        <f t="shared" si="55"/>
        <v>624</v>
      </c>
      <c r="L376" s="42">
        <f t="shared" si="56"/>
        <v>624</v>
      </c>
      <c r="M376" s="52"/>
      <c r="N376" s="52"/>
      <c r="O376" s="69">
        <f t="shared" si="57"/>
        <v>624</v>
      </c>
      <c r="P376" s="69">
        <f t="shared" si="57"/>
        <v>624</v>
      </c>
      <c r="Q376" s="69"/>
      <c r="R376" s="69"/>
      <c r="S376" s="69">
        <f t="shared" si="53"/>
        <v>624</v>
      </c>
      <c r="T376" s="69">
        <f t="shared" si="54"/>
        <v>624</v>
      </c>
      <c r="U376" s="69"/>
      <c r="V376" s="69"/>
      <c r="W376" s="69">
        <f t="shared" si="49"/>
        <v>624</v>
      </c>
      <c r="X376" s="69">
        <f t="shared" si="50"/>
        <v>624</v>
      </c>
      <c r="Y376" s="69"/>
      <c r="Z376" s="69"/>
      <c r="AA376" s="69">
        <f t="shared" si="51"/>
        <v>624</v>
      </c>
      <c r="AB376" s="69">
        <f t="shared" si="52"/>
        <v>624</v>
      </c>
    </row>
    <row r="377" spans="1:28" x14ac:dyDescent="0.2">
      <c r="A377" s="54" t="s">
        <v>360</v>
      </c>
      <c r="B377" s="56" t="s">
        <v>107</v>
      </c>
      <c r="C377" s="57" t="s">
        <v>3</v>
      </c>
      <c r="D377" s="56" t="s">
        <v>2</v>
      </c>
      <c r="E377" s="58" t="s">
        <v>312</v>
      </c>
      <c r="F377" s="61" t="s">
        <v>7</v>
      </c>
      <c r="G377" s="53">
        <f t="shared" si="58"/>
        <v>624</v>
      </c>
      <c r="H377" s="53">
        <f t="shared" si="58"/>
        <v>624</v>
      </c>
      <c r="I377" s="53"/>
      <c r="J377" s="53"/>
      <c r="K377" s="53">
        <f t="shared" si="55"/>
        <v>624</v>
      </c>
      <c r="L377" s="92">
        <f t="shared" si="56"/>
        <v>624</v>
      </c>
      <c r="M377" s="52"/>
      <c r="N377" s="52"/>
      <c r="O377" s="50">
        <f t="shared" si="57"/>
        <v>624</v>
      </c>
      <c r="P377" s="50">
        <f t="shared" si="57"/>
        <v>624</v>
      </c>
      <c r="Q377" s="50"/>
      <c r="R377" s="50"/>
      <c r="S377" s="50">
        <f t="shared" si="53"/>
        <v>624</v>
      </c>
      <c r="T377" s="50">
        <f t="shared" si="54"/>
        <v>624</v>
      </c>
      <c r="U377" s="50"/>
      <c r="V377" s="50"/>
      <c r="W377" s="50">
        <f t="shared" si="49"/>
        <v>624</v>
      </c>
      <c r="X377" s="50">
        <f t="shared" si="50"/>
        <v>624</v>
      </c>
      <c r="Y377" s="50"/>
      <c r="Z377" s="50"/>
      <c r="AA377" s="50">
        <f t="shared" si="51"/>
        <v>624</v>
      </c>
      <c r="AB377" s="50">
        <f t="shared" si="52"/>
        <v>624</v>
      </c>
    </row>
    <row r="378" spans="1:28" x14ac:dyDescent="0.2">
      <c r="A378" s="43" t="s">
        <v>38</v>
      </c>
      <c r="B378" s="56" t="s">
        <v>107</v>
      </c>
      <c r="C378" s="57" t="s">
        <v>3</v>
      </c>
      <c r="D378" s="56" t="s">
        <v>2</v>
      </c>
      <c r="E378" s="58" t="s">
        <v>312</v>
      </c>
      <c r="F378" s="61">
        <v>300</v>
      </c>
      <c r="G378" s="53">
        <f t="shared" si="58"/>
        <v>624</v>
      </c>
      <c r="H378" s="53">
        <f t="shared" si="58"/>
        <v>624</v>
      </c>
      <c r="I378" s="53"/>
      <c r="J378" s="53"/>
      <c r="K378" s="53">
        <f t="shared" si="55"/>
        <v>624</v>
      </c>
      <c r="L378" s="92">
        <f t="shared" si="56"/>
        <v>624</v>
      </c>
      <c r="M378" s="52"/>
      <c r="N378" s="52"/>
      <c r="O378" s="50">
        <f t="shared" si="57"/>
        <v>624</v>
      </c>
      <c r="P378" s="50">
        <f t="shared" si="57"/>
        <v>624</v>
      </c>
      <c r="Q378" s="50"/>
      <c r="R378" s="50"/>
      <c r="S378" s="50">
        <f t="shared" si="53"/>
        <v>624</v>
      </c>
      <c r="T378" s="50">
        <f t="shared" si="54"/>
        <v>624</v>
      </c>
      <c r="U378" s="50"/>
      <c r="V378" s="50"/>
      <c r="W378" s="50">
        <f t="shared" si="49"/>
        <v>624</v>
      </c>
      <c r="X378" s="50">
        <f t="shared" si="50"/>
        <v>624</v>
      </c>
      <c r="Y378" s="50"/>
      <c r="Z378" s="50"/>
      <c r="AA378" s="50">
        <f t="shared" si="51"/>
        <v>624</v>
      </c>
      <c r="AB378" s="50">
        <f t="shared" si="52"/>
        <v>624</v>
      </c>
    </row>
    <row r="379" spans="1:28" ht="22.5" x14ac:dyDescent="0.2">
      <c r="A379" s="43" t="s">
        <v>36</v>
      </c>
      <c r="B379" s="56" t="s">
        <v>107</v>
      </c>
      <c r="C379" s="57" t="s">
        <v>3</v>
      </c>
      <c r="D379" s="56" t="s">
        <v>2</v>
      </c>
      <c r="E379" s="58" t="s">
        <v>312</v>
      </c>
      <c r="F379" s="61">
        <v>320</v>
      </c>
      <c r="G379" s="53">
        <v>624</v>
      </c>
      <c r="H379" s="53">
        <v>624</v>
      </c>
      <c r="I379" s="53"/>
      <c r="J379" s="53"/>
      <c r="K379" s="53">
        <f t="shared" si="55"/>
        <v>624</v>
      </c>
      <c r="L379" s="92">
        <f t="shared" si="56"/>
        <v>624</v>
      </c>
      <c r="M379" s="52"/>
      <c r="N379" s="52"/>
      <c r="O379" s="50">
        <f t="shared" si="57"/>
        <v>624</v>
      </c>
      <c r="P379" s="50">
        <f t="shared" si="57"/>
        <v>624</v>
      </c>
      <c r="Q379" s="50"/>
      <c r="R379" s="50"/>
      <c r="S379" s="50">
        <f t="shared" si="53"/>
        <v>624</v>
      </c>
      <c r="T379" s="50">
        <f t="shared" si="54"/>
        <v>624</v>
      </c>
      <c r="U379" s="50"/>
      <c r="V379" s="50"/>
      <c r="W379" s="50">
        <f t="shared" si="49"/>
        <v>624</v>
      </c>
      <c r="X379" s="50">
        <f t="shared" si="50"/>
        <v>624</v>
      </c>
      <c r="Y379" s="50"/>
      <c r="Z379" s="50"/>
      <c r="AA379" s="50">
        <f t="shared" si="51"/>
        <v>624</v>
      </c>
      <c r="AB379" s="50">
        <f t="shared" si="52"/>
        <v>624</v>
      </c>
    </row>
    <row r="380" spans="1:28" ht="56.25" x14ac:dyDescent="0.2">
      <c r="A380" s="62" t="s">
        <v>304</v>
      </c>
      <c r="B380" s="113" t="s">
        <v>104</v>
      </c>
      <c r="C380" s="114" t="s">
        <v>3</v>
      </c>
      <c r="D380" s="113" t="s">
        <v>2</v>
      </c>
      <c r="E380" s="115" t="s">
        <v>9</v>
      </c>
      <c r="F380" s="116" t="s">
        <v>7</v>
      </c>
      <c r="G380" s="41">
        <f>G381+G386+G389+G392</f>
        <v>10103.299999999999</v>
      </c>
      <c r="H380" s="41">
        <f>H381+H386+H389+H392</f>
        <v>10253.299999999999</v>
      </c>
      <c r="I380" s="41"/>
      <c r="J380" s="41">
        <f>J392</f>
        <v>-150</v>
      </c>
      <c r="K380" s="41">
        <f t="shared" si="55"/>
        <v>10103.299999999999</v>
      </c>
      <c r="L380" s="42">
        <f t="shared" si="56"/>
        <v>10103.299999999999</v>
      </c>
      <c r="M380" s="52"/>
      <c r="N380" s="52"/>
      <c r="O380" s="69">
        <f t="shared" si="57"/>
        <v>10103.299999999999</v>
      </c>
      <c r="P380" s="69">
        <f t="shared" si="57"/>
        <v>10103.299999999999</v>
      </c>
      <c r="Q380" s="69"/>
      <c r="R380" s="69"/>
      <c r="S380" s="69">
        <f t="shared" si="53"/>
        <v>10103.299999999999</v>
      </c>
      <c r="T380" s="69">
        <f t="shared" si="54"/>
        <v>10103.299999999999</v>
      </c>
      <c r="U380" s="69"/>
      <c r="V380" s="69"/>
      <c r="W380" s="69">
        <f t="shared" si="49"/>
        <v>10103.299999999999</v>
      </c>
      <c r="X380" s="69">
        <f t="shared" si="50"/>
        <v>10103.299999999999</v>
      </c>
      <c r="Y380" s="69"/>
      <c r="Z380" s="69"/>
      <c r="AA380" s="69">
        <f t="shared" si="51"/>
        <v>10103.299999999999</v>
      </c>
      <c r="AB380" s="69">
        <f t="shared" si="52"/>
        <v>10103.299999999999</v>
      </c>
    </row>
    <row r="381" spans="1:28" ht="22.5" x14ac:dyDescent="0.2">
      <c r="A381" s="43" t="s">
        <v>15</v>
      </c>
      <c r="B381" s="56" t="s">
        <v>104</v>
      </c>
      <c r="C381" s="57" t="s">
        <v>3</v>
      </c>
      <c r="D381" s="56" t="s">
        <v>2</v>
      </c>
      <c r="E381" s="58" t="s">
        <v>11</v>
      </c>
      <c r="F381" s="61" t="s">
        <v>7</v>
      </c>
      <c r="G381" s="53">
        <f>G382+G384</f>
        <v>9939.2999999999993</v>
      </c>
      <c r="H381" s="53">
        <f>H382+H384</f>
        <v>9939.2999999999993</v>
      </c>
      <c r="I381" s="53"/>
      <c r="J381" s="53"/>
      <c r="K381" s="53">
        <f t="shared" si="55"/>
        <v>9939.2999999999993</v>
      </c>
      <c r="L381" s="92">
        <f t="shared" si="56"/>
        <v>9939.2999999999993</v>
      </c>
      <c r="M381" s="52"/>
      <c r="N381" s="52"/>
      <c r="O381" s="50">
        <f t="shared" si="57"/>
        <v>9939.2999999999993</v>
      </c>
      <c r="P381" s="50">
        <f t="shared" si="57"/>
        <v>9939.2999999999993</v>
      </c>
      <c r="Q381" s="50"/>
      <c r="R381" s="50"/>
      <c r="S381" s="50">
        <f t="shared" si="53"/>
        <v>9939.2999999999993</v>
      </c>
      <c r="T381" s="50">
        <f t="shared" si="54"/>
        <v>9939.2999999999993</v>
      </c>
      <c r="U381" s="50"/>
      <c r="V381" s="50"/>
      <c r="W381" s="50">
        <f t="shared" si="49"/>
        <v>9939.2999999999993</v>
      </c>
      <c r="X381" s="50">
        <f t="shared" si="50"/>
        <v>9939.2999999999993</v>
      </c>
      <c r="Y381" s="50"/>
      <c r="Z381" s="50"/>
      <c r="AA381" s="50">
        <f t="shared" si="51"/>
        <v>9939.2999999999993</v>
      </c>
      <c r="AB381" s="50">
        <f t="shared" si="52"/>
        <v>9939.2999999999993</v>
      </c>
    </row>
    <row r="382" spans="1:28" ht="56.25" x14ac:dyDescent="0.2">
      <c r="A382" s="43" t="s">
        <v>6</v>
      </c>
      <c r="B382" s="56" t="s">
        <v>104</v>
      </c>
      <c r="C382" s="57" t="s">
        <v>3</v>
      </c>
      <c r="D382" s="56" t="s">
        <v>2</v>
      </c>
      <c r="E382" s="58" t="s">
        <v>11</v>
      </c>
      <c r="F382" s="61">
        <v>100</v>
      </c>
      <c r="G382" s="53">
        <f>G383</f>
        <v>9582.2999999999993</v>
      </c>
      <c r="H382" s="53">
        <f>H383</f>
        <v>9582.2999999999993</v>
      </c>
      <c r="I382" s="53"/>
      <c r="J382" s="53"/>
      <c r="K382" s="53">
        <f t="shared" si="55"/>
        <v>9582.2999999999993</v>
      </c>
      <c r="L382" s="92">
        <f t="shared" si="56"/>
        <v>9582.2999999999993</v>
      </c>
      <c r="M382" s="52"/>
      <c r="N382" s="52"/>
      <c r="O382" s="50">
        <f t="shared" si="57"/>
        <v>9582.2999999999993</v>
      </c>
      <c r="P382" s="50">
        <f t="shared" si="57"/>
        <v>9582.2999999999993</v>
      </c>
      <c r="Q382" s="50"/>
      <c r="R382" s="50"/>
      <c r="S382" s="50">
        <f t="shared" si="53"/>
        <v>9582.2999999999993</v>
      </c>
      <c r="T382" s="50">
        <f t="shared" si="54"/>
        <v>9582.2999999999993</v>
      </c>
      <c r="U382" s="50"/>
      <c r="V382" s="50"/>
      <c r="W382" s="50">
        <f t="shared" si="49"/>
        <v>9582.2999999999993</v>
      </c>
      <c r="X382" s="50">
        <f t="shared" si="50"/>
        <v>9582.2999999999993</v>
      </c>
      <c r="Y382" s="50"/>
      <c r="Z382" s="50"/>
      <c r="AA382" s="50">
        <f t="shared" si="51"/>
        <v>9582.2999999999993</v>
      </c>
      <c r="AB382" s="50">
        <f t="shared" si="52"/>
        <v>9582.2999999999993</v>
      </c>
    </row>
    <row r="383" spans="1:28" ht="22.5" x14ac:dyDescent="0.2">
      <c r="A383" s="43" t="s">
        <v>5</v>
      </c>
      <c r="B383" s="56" t="s">
        <v>104</v>
      </c>
      <c r="C383" s="57" t="s">
        <v>3</v>
      </c>
      <c r="D383" s="56" t="s">
        <v>2</v>
      </c>
      <c r="E383" s="58" t="s">
        <v>11</v>
      </c>
      <c r="F383" s="61">
        <v>120</v>
      </c>
      <c r="G383" s="53">
        <f>7027+457+2098.3</f>
        <v>9582.2999999999993</v>
      </c>
      <c r="H383" s="53">
        <f>7027+457+2098.3</f>
        <v>9582.2999999999993</v>
      </c>
      <c r="I383" s="53"/>
      <c r="J383" s="53"/>
      <c r="K383" s="53">
        <f t="shared" si="55"/>
        <v>9582.2999999999993</v>
      </c>
      <c r="L383" s="92">
        <f t="shared" si="56"/>
        <v>9582.2999999999993</v>
      </c>
      <c r="M383" s="52"/>
      <c r="N383" s="52"/>
      <c r="O383" s="50">
        <f t="shared" si="57"/>
        <v>9582.2999999999993</v>
      </c>
      <c r="P383" s="50">
        <f t="shared" si="57"/>
        <v>9582.2999999999993</v>
      </c>
      <c r="Q383" s="50"/>
      <c r="R383" s="50"/>
      <c r="S383" s="50">
        <f t="shared" si="53"/>
        <v>9582.2999999999993</v>
      </c>
      <c r="T383" s="50">
        <f t="shared" si="54"/>
        <v>9582.2999999999993</v>
      </c>
      <c r="U383" s="50"/>
      <c r="V383" s="50"/>
      <c r="W383" s="50">
        <f t="shared" si="49"/>
        <v>9582.2999999999993</v>
      </c>
      <c r="X383" s="50">
        <f t="shared" si="50"/>
        <v>9582.2999999999993</v>
      </c>
      <c r="Y383" s="50"/>
      <c r="Z383" s="50"/>
      <c r="AA383" s="50">
        <f t="shared" si="51"/>
        <v>9582.2999999999993</v>
      </c>
      <c r="AB383" s="50">
        <f t="shared" si="52"/>
        <v>9582.2999999999993</v>
      </c>
    </row>
    <row r="384" spans="1:28" ht="22.5" x14ac:dyDescent="0.2">
      <c r="A384" s="43" t="s">
        <v>14</v>
      </c>
      <c r="B384" s="56" t="s">
        <v>104</v>
      </c>
      <c r="C384" s="57" t="s">
        <v>3</v>
      </c>
      <c r="D384" s="56" t="s">
        <v>2</v>
      </c>
      <c r="E384" s="58" t="s">
        <v>11</v>
      </c>
      <c r="F384" s="61">
        <v>200</v>
      </c>
      <c r="G384" s="53">
        <f>G385</f>
        <v>357</v>
      </c>
      <c r="H384" s="53">
        <f>H385</f>
        <v>357</v>
      </c>
      <c r="I384" s="53"/>
      <c r="J384" s="53"/>
      <c r="K384" s="53">
        <f t="shared" si="55"/>
        <v>357</v>
      </c>
      <c r="L384" s="92">
        <f t="shared" si="56"/>
        <v>357</v>
      </c>
      <c r="M384" s="52"/>
      <c r="N384" s="52"/>
      <c r="O384" s="50">
        <f t="shared" si="57"/>
        <v>357</v>
      </c>
      <c r="P384" s="50">
        <f t="shared" si="57"/>
        <v>357</v>
      </c>
      <c r="Q384" s="50"/>
      <c r="R384" s="50"/>
      <c r="S384" s="50">
        <f t="shared" si="53"/>
        <v>357</v>
      </c>
      <c r="T384" s="50">
        <f t="shared" si="54"/>
        <v>357</v>
      </c>
      <c r="U384" s="50"/>
      <c r="V384" s="50"/>
      <c r="W384" s="50">
        <f t="shared" si="49"/>
        <v>357</v>
      </c>
      <c r="X384" s="50">
        <f t="shared" si="50"/>
        <v>357</v>
      </c>
      <c r="Y384" s="50"/>
      <c r="Z384" s="50"/>
      <c r="AA384" s="50">
        <f t="shared" si="51"/>
        <v>357</v>
      </c>
      <c r="AB384" s="50">
        <f t="shared" si="52"/>
        <v>357</v>
      </c>
    </row>
    <row r="385" spans="1:28" ht="22.5" x14ac:dyDescent="0.2">
      <c r="A385" s="43" t="s">
        <v>13</v>
      </c>
      <c r="B385" s="56" t="s">
        <v>104</v>
      </c>
      <c r="C385" s="57" t="s">
        <v>3</v>
      </c>
      <c r="D385" s="56" t="s">
        <v>2</v>
      </c>
      <c r="E385" s="58" t="s">
        <v>11</v>
      </c>
      <c r="F385" s="61">
        <v>240</v>
      </c>
      <c r="G385" s="53">
        <f>300+57</f>
        <v>357</v>
      </c>
      <c r="H385" s="53">
        <f>300+57</f>
        <v>357</v>
      </c>
      <c r="I385" s="53"/>
      <c r="J385" s="53"/>
      <c r="K385" s="53">
        <f t="shared" si="55"/>
        <v>357</v>
      </c>
      <c r="L385" s="92">
        <f t="shared" si="56"/>
        <v>357</v>
      </c>
      <c r="M385" s="52"/>
      <c r="N385" s="52"/>
      <c r="O385" s="50">
        <f t="shared" si="57"/>
        <v>357</v>
      </c>
      <c r="P385" s="50">
        <f t="shared" si="57"/>
        <v>357</v>
      </c>
      <c r="Q385" s="50"/>
      <c r="R385" s="50"/>
      <c r="S385" s="50">
        <f t="shared" si="53"/>
        <v>357</v>
      </c>
      <c r="T385" s="50">
        <f t="shared" si="54"/>
        <v>357</v>
      </c>
      <c r="U385" s="50"/>
      <c r="V385" s="50"/>
      <c r="W385" s="50">
        <f t="shared" si="49"/>
        <v>357</v>
      </c>
      <c r="X385" s="50">
        <f t="shared" si="50"/>
        <v>357</v>
      </c>
      <c r="Y385" s="50"/>
      <c r="Z385" s="50"/>
      <c r="AA385" s="50">
        <f t="shared" si="51"/>
        <v>357</v>
      </c>
      <c r="AB385" s="50">
        <f t="shared" si="52"/>
        <v>357</v>
      </c>
    </row>
    <row r="386" spans="1:28" ht="56.25" x14ac:dyDescent="0.2">
      <c r="A386" s="43" t="s">
        <v>105</v>
      </c>
      <c r="B386" s="56" t="s">
        <v>104</v>
      </c>
      <c r="C386" s="57" t="s">
        <v>3</v>
      </c>
      <c r="D386" s="56" t="s">
        <v>2</v>
      </c>
      <c r="E386" s="58" t="s">
        <v>103</v>
      </c>
      <c r="F386" s="61" t="s">
        <v>7</v>
      </c>
      <c r="G386" s="53">
        <f>G387</f>
        <v>100</v>
      </c>
      <c r="H386" s="53">
        <f>H387</f>
        <v>100</v>
      </c>
      <c r="I386" s="53"/>
      <c r="J386" s="53"/>
      <c r="K386" s="53">
        <f t="shared" si="55"/>
        <v>100</v>
      </c>
      <c r="L386" s="92">
        <f t="shared" si="56"/>
        <v>100</v>
      </c>
      <c r="M386" s="52"/>
      <c r="N386" s="52"/>
      <c r="O386" s="50">
        <f t="shared" si="57"/>
        <v>100</v>
      </c>
      <c r="P386" s="50">
        <f t="shared" si="57"/>
        <v>100</v>
      </c>
      <c r="Q386" s="50"/>
      <c r="R386" s="50"/>
      <c r="S386" s="50">
        <f t="shared" si="53"/>
        <v>100</v>
      </c>
      <c r="T386" s="50">
        <f t="shared" si="54"/>
        <v>100</v>
      </c>
      <c r="U386" s="50"/>
      <c r="V386" s="50"/>
      <c r="W386" s="50">
        <f t="shared" si="49"/>
        <v>100</v>
      </c>
      <c r="X386" s="50">
        <f t="shared" si="50"/>
        <v>100</v>
      </c>
      <c r="Y386" s="50"/>
      <c r="Z386" s="50"/>
      <c r="AA386" s="50">
        <f t="shared" si="51"/>
        <v>100</v>
      </c>
      <c r="AB386" s="50">
        <f t="shared" si="52"/>
        <v>100</v>
      </c>
    </row>
    <row r="387" spans="1:28" ht="22.5" x14ac:dyDescent="0.2">
      <c r="A387" s="43" t="s">
        <v>14</v>
      </c>
      <c r="B387" s="56" t="s">
        <v>104</v>
      </c>
      <c r="C387" s="57" t="s">
        <v>3</v>
      </c>
      <c r="D387" s="56" t="s">
        <v>2</v>
      </c>
      <c r="E387" s="58" t="s">
        <v>103</v>
      </c>
      <c r="F387" s="61">
        <v>200</v>
      </c>
      <c r="G387" s="53">
        <f>G388</f>
        <v>100</v>
      </c>
      <c r="H387" s="53">
        <f>H388</f>
        <v>100</v>
      </c>
      <c r="I387" s="53"/>
      <c r="J387" s="53"/>
      <c r="K387" s="53">
        <f t="shared" si="55"/>
        <v>100</v>
      </c>
      <c r="L387" s="92">
        <f t="shared" si="56"/>
        <v>100</v>
      </c>
      <c r="M387" s="52"/>
      <c r="N387" s="52"/>
      <c r="O387" s="50">
        <f t="shared" si="57"/>
        <v>100</v>
      </c>
      <c r="P387" s="50">
        <f t="shared" si="57"/>
        <v>100</v>
      </c>
      <c r="Q387" s="50"/>
      <c r="R387" s="50"/>
      <c r="S387" s="50">
        <f t="shared" si="53"/>
        <v>100</v>
      </c>
      <c r="T387" s="50">
        <f t="shared" si="54"/>
        <v>100</v>
      </c>
      <c r="U387" s="50"/>
      <c r="V387" s="50"/>
      <c r="W387" s="50">
        <f t="shared" si="49"/>
        <v>100</v>
      </c>
      <c r="X387" s="50">
        <f t="shared" si="50"/>
        <v>100</v>
      </c>
      <c r="Y387" s="50"/>
      <c r="Z387" s="50"/>
      <c r="AA387" s="50">
        <f t="shared" si="51"/>
        <v>100</v>
      </c>
      <c r="AB387" s="50">
        <f t="shared" si="52"/>
        <v>100</v>
      </c>
    </row>
    <row r="388" spans="1:28" ht="22.5" x14ac:dyDescent="0.2">
      <c r="A388" s="43" t="s">
        <v>13</v>
      </c>
      <c r="B388" s="56" t="s">
        <v>104</v>
      </c>
      <c r="C388" s="57" t="s">
        <v>3</v>
      </c>
      <c r="D388" s="56" t="s">
        <v>2</v>
      </c>
      <c r="E388" s="58" t="s">
        <v>103</v>
      </c>
      <c r="F388" s="61">
        <v>240</v>
      </c>
      <c r="G388" s="53">
        <v>100</v>
      </c>
      <c r="H388" s="53">
        <v>100</v>
      </c>
      <c r="I388" s="53"/>
      <c r="J388" s="53"/>
      <c r="K388" s="53">
        <f t="shared" si="55"/>
        <v>100</v>
      </c>
      <c r="L388" s="92">
        <f t="shared" si="56"/>
        <v>100</v>
      </c>
      <c r="M388" s="52"/>
      <c r="N388" s="52"/>
      <c r="O388" s="50">
        <f t="shared" si="57"/>
        <v>100</v>
      </c>
      <c r="P388" s="50">
        <f t="shared" si="57"/>
        <v>100</v>
      </c>
      <c r="Q388" s="50"/>
      <c r="R388" s="50"/>
      <c r="S388" s="50">
        <f t="shared" si="53"/>
        <v>100</v>
      </c>
      <c r="T388" s="50">
        <f t="shared" si="54"/>
        <v>100</v>
      </c>
      <c r="U388" s="50"/>
      <c r="V388" s="50"/>
      <c r="W388" s="50">
        <f t="shared" si="49"/>
        <v>100</v>
      </c>
      <c r="X388" s="50">
        <f t="shared" si="50"/>
        <v>100</v>
      </c>
      <c r="Y388" s="50"/>
      <c r="Z388" s="50"/>
      <c r="AA388" s="50">
        <f t="shared" si="51"/>
        <v>100</v>
      </c>
      <c r="AB388" s="50">
        <f t="shared" si="52"/>
        <v>100</v>
      </c>
    </row>
    <row r="389" spans="1:28" ht="33.75" x14ac:dyDescent="0.2">
      <c r="A389" s="54" t="s">
        <v>274</v>
      </c>
      <c r="B389" s="56" t="s">
        <v>104</v>
      </c>
      <c r="C389" s="57" t="s">
        <v>3</v>
      </c>
      <c r="D389" s="56" t="s">
        <v>2</v>
      </c>
      <c r="E389" s="48">
        <v>81290</v>
      </c>
      <c r="F389" s="61"/>
      <c r="G389" s="53">
        <f>G390</f>
        <v>64</v>
      </c>
      <c r="H389" s="53">
        <f>H390</f>
        <v>64</v>
      </c>
      <c r="I389" s="53"/>
      <c r="J389" s="53"/>
      <c r="K389" s="53">
        <f t="shared" si="55"/>
        <v>64</v>
      </c>
      <c r="L389" s="92">
        <f t="shared" si="56"/>
        <v>64</v>
      </c>
      <c r="M389" s="52"/>
      <c r="N389" s="52"/>
      <c r="O389" s="50">
        <f t="shared" si="57"/>
        <v>64</v>
      </c>
      <c r="P389" s="50">
        <f t="shared" si="57"/>
        <v>64</v>
      </c>
      <c r="Q389" s="50"/>
      <c r="R389" s="50"/>
      <c r="S389" s="50">
        <f t="shared" si="53"/>
        <v>64</v>
      </c>
      <c r="T389" s="50">
        <f t="shared" si="54"/>
        <v>64</v>
      </c>
      <c r="U389" s="50"/>
      <c r="V389" s="50"/>
      <c r="W389" s="50">
        <f t="shared" si="49"/>
        <v>64</v>
      </c>
      <c r="X389" s="50">
        <f t="shared" si="50"/>
        <v>64</v>
      </c>
      <c r="Y389" s="50"/>
      <c r="Z389" s="50"/>
      <c r="AA389" s="50">
        <f t="shared" si="51"/>
        <v>64</v>
      </c>
      <c r="AB389" s="50">
        <f t="shared" si="52"/>
        <v>64</v>
      </c>
    </row>
    <row r="390" spans="1:28" ht="22.5" x14ac:dyDescent="0.2">
      <c r="A390" s="54" t="s">
        <v>14</v>
      </c>
      <c r="B390" s="56" t="s">
        <v>104</v>
      </c>
      <c r="C390" s="57" t="s">
        <v>3</v>
      </c>
      <c r="D390" s="56" t="s">
        <v>2</v>
      </c>
      <c r="E390" s="48">
        <v>81290</v>
      </c>
      <c r="F390" s="61">
        <v>200</v>
      </c>
      <c r="G390" s="53">
        <f>G391</f>
        <v>64</v>
      </c>
      <c r="H390" s="53">
        <f>H391</f>
        <v>64</v>
      </c>
      <c r="I390" s="53"/>
      <c r="J390" s="53"/>
      <c r="K390" s="53">
        <f t="shared" si="55"/>
        <v>64</v>
      </c>
      <c r="L390" s="92">
        <f t="shared" si="56"/>
        <v>64</v>
      </c>
      <c r="M390" s="52"/>
      <c r="N390" s="52"/>
      <c r="O390" s="50">
        <f t="shared" si="57"/>
        <v>64</v>
      </c>
      <c r="P390" s="50">
        <f t="shared" si="57"/>
        <v>64</v>
      </c>
      <c r="Q390" s="50"/>
      <c r="R390" s="50"/>
      <c r="S390" s="50">
        <f t="shared" si="53"/>
        <v>64</v>
      </c>
      <c r="T390" s="50">
        <f t="shared" si="54"/>
        <v>64</v>
      </c>
      <c r="U390" s="50"/>
      <c r="V390" s="50"/>
      <c r="W390" s="50">
        <f t="shared" si="49"/>
        <v>64</v>
      </c>
      <c r="X390" s="50">
        <f t="shared" si="50"/>
        <v>64</v>
      </c>
      <c r="Y390" s="50"/>
      <c r="Z390" s="50"/>
      <c r="AA390" s="50">
        <f t="shared" si="51"/>
        <v>64</v>
      </c>
      <c r="AB390" s="50">
        <f t="shared" si="52"/>
        <v>64</v>
      </c>
    </row>
    <row r="391" spans="1:28" ht="22.5" x14ac:dyDescent="0.2">
      <c r="A391" s="54" t="s">
        <v>13</v>
      </c>
      <c r="B391" s="56" t="s">
        <v>104</v>
      </c>
      <c r="C391" s="57" t="s">
        <v>3</v>
      </c>
      <c r="D391" s="56" t="s">
        <v>2</v>
      </c>
      <c r="E391" s="48">
        <v>81290</v>
      </c>
      <c r="F391" s="61">
        <v>240</v>
      </c>
      <c r="G391" s="53">
        <v>64</v>
      </c>
      <c r="H391" s="53">
        <v>64</v>
      </c>
      <c r="I391" s="53"/>
      <c r="J391" s="53"/>
      <c r="K391" s="53">
        <f t="shared" si="55"/>
        <v>64</v>
      </c>
      <c r="L391" s="92">
        <f t="shared" si="56"/>
        <v>64</v>
      </c>
      <c r="M391" s="52"/>
      <c r="N391" s="52"/>
      <c r="O391" s="50">
        <f t="shared" si="57"/>
        <v>64</v>
      </c>
      <c r="P391" s="50">
        <f t="shared" si="57"/>
        <v>64</v>
      </c>
      <c r="Q391" s="50"/>
      <c r="R391" s="50"/>
      <c r="S391" s="50">
        <f t="shared" si="53"/>
        <v>64</v>
      </c>
      <c r="T391" s="50">
        <f t="shared" si="54"/>
        <v>64</v>
      </c>
      <c r="U391" s="50"/>
      <c r="V391" s="50"/>
      <c r="W391" s="50">
        <f t="shared" si="49"/>
        <v>64</v>
      </c>
      <c r="X391" s="50">
        <f t="shared" si="50"/>
        <v>64</v>
      </c>
      <c r="Y391" s="50"/>
      <c r="Z391" s="50"/>
      <c r="AA391" s="50">
        <f t="shared" si="51"/>
        <v>64</v>
      </c>
      <c r="AB391" s="50">
        <f t="shared" si="52"/>
        <v>64</v>
      </c>
    </row>
    <row r="392" spans="1:28" ht="22.5" x14ac:dyDescent="0.2">
      <c r="A392" s="54" t="s">
        <v>273</v>
      </c>
      <c r="B392" s="56" t="s">
        <v>104</v>
      </c>
      <c r="C392" s="57" t="s">
        <v>3</v>
      </c>
      <c r="D392" s="56" t="s">
        <v>2</v>
      </c>
      <c r="E392" s="48">
        <v>82280</v>
      </c>
      <c r="F392" s="61"/>
      <c r="G392" s="53">
        <f>G393</f>
        <v>0</v>
      </c>
      <c r="H392" s="53">
        <f>H393</f>
        <v>150</v>
      </c>
      <c r="I392" s="53"/>
      <c r="J392" s="53">
        <f>J393</f>
        <v>-150</v>
      </c>
      <c r="K392" s="53">
        <f t="shared" si="55"/>
        <v>0</v>
      </c>
      <c r="L392" s="92">
        <f t="shared" si="56"/>
        <v>0</v>
      </c>
      <c r="M392" s="52"/>
      <c r="N392" s="52"/>
      <c r="O392" s="50">
        <f t="shared" si="57"/>
        <v>0</v>
      </c>
      <c r="P392" s="50">
        <f t="shared" si="57"/>
        <v>0</v>
      </c>
      <c r="Q392" s="50"/>
      <c r="R392" s="50"/>
      <c r="S392" s="50">
        <f t="shared" si="53"/>
        <v>0</v>
      </c>
      <c r="T392" s="50">
        <f t="shared" si="54"/>
        <v>0</v>
      </c>
      <c r="U392" s="50"/>
      <c r="V392" s="50"/>
      <c r="W392" s="50">
        <f t="shared" si="49"/>
        <v>0</v>
      </c>
      <c r="X392" s="50">
        <f t="shared" si="50"/>
        <v>0</v>
      </c>
      <c r="Y392" s="50"/>
      <c r="Z392" s="50"/>
      <c r="AA392" s="50">
        <f t="shared" si="51"/>
        <v>0</v>
      </c>
      <c r="AB392" s="50">
        <f t="shared" si="52"/>
        <v>0</v>
      </c>
    </row>
    <row r="393" spans="1:28" ht="22.5" x14ac:dyDescent="0.2">
      <c r="A393" s="54" t="s">
        <v>14</v>
      </c>
      <c r="B393" s="56" t="s">
        <v>104</v>
      </c>
      <c r="C393" s="57" t="s">
        <v>3</v>
      </c>
      <c r="D393" s="56" t="s">
        <v>2</v>
      </c>
      <c r="E393" s="48">
        <v>82280</v>
      </c>
      <c r="F393" s="61">
        <v>200</v>
      </c>
      <c r="G393" s="53">
        <f>G394</f>
        <v>0</v>
      </c>
      <c r="H393" s="53">
        <f>H394</f>
        <v>150</v>
      </c>
      <c r="I393" s="53"/>
      <c r="J393" s="53">
        <f>J394</f>
        <v>-150</v>
      </c>
      <c r="K393" s="53">
        <f t="shared" si="55"/>
        <v>0</v>
      </c>
      <c r="L393" s="92">
        <f t="shared" si="56"/>
        <v>0</v>
      </c>
      <c r="M393" s="52"/>
      <c r="N393" s="52"/>
      <c r="O393" s="50">
        <f t="shared" si="57"/>
        <v>0</v>
      </c>
      <c r="P393" s="50">
        <f t="shared" si="57"/>
        <v>0</v>
      </c>
      <c r="Q393" s="50"/>
      <c r="R393" s="50"/>
      <c r="S393" s="50">
        <f t="shared" si="53"/>
        <v>0</v>
      </c>
      <c r="T393" s="50">
        <f t="shared" si="54"/>
        <v>0</v>
      </c>
      <c r="U393" s="50"/>
      <c r="V393" s="50"/>
      <c r="W393" s="50">
        <f t="shared" si="49"/>
        <v>0</v>
      </c>
      <c r="X393" s="50">
        <f t="shared" si="50"/>
        <v>0</v>
      </c>
      <c r="Y393" s="50"/>
      <c r="Z393" s="50"/>
      <c r="AA393" s="50">
        <f t="shared" si="51"/>
        <v>0</v>
      </c>
      <c r="AB393" s="50">
        <f t="shared" si="52"/>
        <v>0</v>
      </c>
    </row>
    <row r="394" spans="1:28" ht="22.5" x14ac:dyDescent="0.2">
      <c r="A394" s="54" t="s">
        <v>13</v>
      </c>
      <c r="B394" s="56" t="s">
        <v>104</v>
      </c>
      <c r="C394" s="57" t="s">
        <v>3</v>
      </c>
      <c r="D394" s="56" t="s">
        <v>2</v>
      </c>
      <c r="E394" s="48">
        <v>82280</v>
      </c>
      <c r="F394" s="61">
        <v>240</v>
      </c>
      <c r="G394" s="53">
        <v>0</v>
      </c>
      <c r="H394" s="53">
        <v>150</v>
      </c>
      <c r="I394" s="53"/>
      <c r="J394" s="53">
        <v>-150</v>
      </c>
      <c r="K394" s="53">
        <f t="shared" si="55"/>
        <v>0</v>
      </c>
      <c r="L394" s="92">
        <f t="shared" si="56"/>
        <v>0</v>
      </c>
      <c r="M394" s="52"/>
      <c r="N394" s="52"/>
      <c r="O394" s="50">
        <f t="shared" si="57"/>
        <v>0</v>
      </c>
      <c r="P394" s="50">
        <f t="shared" si="57"/>
        <v>0</v>
      </c>
      <c r="Q394" s="50"/>
      <c r="R394" s="50"/>
      <c r="S394" s="50">
        <f t="shared" si="53"/>
        <v>0</v>
      </c>
      <c r="T394" s="50">
        <f t="shared" si="54"/>
        <v>0</v>
      </c>
      <c r="U394" s="50"/>
      <c r="V394" s="50"/>
      <c r="W394" s="50">
        <f t="shared" si="49"/>
        <v>0</v>
      </c>
      <c r="X394" s="50">
        <f t="shared" si="50"/>
        <v>0</v>
      </c>
      <c r="Y394" s="50"/>
      <c r="Z394" s="50"/>
      <c r="AA394" s="50">
        <f t="shared" si="51"/>
        <v>0</v>
      </c>
      <c r="AB394" s="50">
        <f t="shared" si="52"/>
        <v>0</v>
      </c>
    </row>
    <row r="395" spans="1:28" ht="56.25" x14ac:dyDescent="0.2">
      <c r="A395" s="62" t="s">
        <v>305</v>
      </c>
      <c r="B395" s="113" t="s">
        <v>77</v>
      </c>
      <c r="C395" s="114" t="s">
        <v>3</v>
      </c>
      <c r="D395" s="113" t="s">
        <v>2</v>
      </c>
      <c r="E395" s="115" t="s">
        <v>9</v>
      </c>
      <c r="F395" s="116" t="s">
        <v>7</v>
      </c>
      <c r="G395" s="41">
        <f t="shared" ref="G395:H397" si="59">G396</f>
        <v>100</v>
      </c>
      <c r="H395" s="41">
        <f t="shared" si="59"/>
        <v>100</v>
      </c>
      <c r="I395" s="41"/>
      <c r="J395" s="41"/>
      <c r="K395" s="41">
        <f t="shared" si="55"/>
        <v>100</v>
      </c>
      <c r="L395" s="42">
        <f t="shared" si="56"/>
        <v>100</v>
      </c>
      <c r="M395" s="52"/>
      <c r="N395" s="52"/>
      <c r="O395" s="69">
        <f t="shared" si="57"/>
        <v>100</v>
      </c>
      <c r="P395" s="69">
        <f t="shared" si="57"/>
        <v>100</v>
      </c>
      <c r="Q395" s="69"/>
      <c r="R395" s="69"/>
      <c r="S395" s="69">
        <f t="shared" si="53"/>
        <v>100</v>
      </c>
      <c r="T395" s="69">
        <f t="shared" si="54"/>
        <v>100</v>
      </c>
      <c r="U395" s="69"/>
      <c r="V395" s="69"/>
      <c r="W395" s="69">
        <f t="shared" si="49"/>
        <v>100</v>
      </c>
      <c r="X395" s="69">
        <f t="shared" si="50"/>
        <v>100</v>
      </c>
      <c r="Y395" s="69"/>
      <c r="Z395" s="69"/>
      <c r="AA395" s="69">
        <f t="shared" si="51"/>
        <v>100</v>
      </c>
      <c r="AB395" s="69">
        <f t="shared" si="52"/>
        <v>100</v>
      </c>
    </row>
    <row r="396" spans="1:28" ht="22.5" x14ac:dyDescent="0.2">
      <c r="A396" s="43" t="s">
        <v>258</v>
      </c>
      <c r="B396" s="56" t="s">
        <v>77</v>
      </c>
      <c r="C396" s="57" t="s">
        <v>3</v>
      </c>
      <c r="D396" s="56" t="s">
        <v>2</v>
      </c>
      <c r="E396" s="58" t="s">
        <v>76</v>
      </c>
      <c r="F396" s="61" t="s">
        <v>7</v>
      </c>
      <c r="G396" s="53">
        <f t="shared" si="59"/>
        <v>100</v>
      </c>
      <c r="H396" s="53">
        <f t="shared" si="59"/>
        <v>100</v>
      </c>
      <c r="I396" s="53"/>
      <c r="J396" s="53"/>
      <c r="K396" s="53">
        <f t="shared" si="55"/>
        <v>100</v>
      </c>
      <c r="L396" s="92">
        <f t="shared" si="56"/>
        <v>100</v>
      </c>
      <c r="M396" s="52"/>
      <c r="N396" s="52"/>
      <c r="O396" s="50">
        <f t="shared" si="57"/>
        <v>100</v>
      </c>
      <c r="P396" s="50">
        <f t="shared" si="57"/>
        <v>100</v>
      </c>
      <c r="Q396" s="50"/>
      <c r="R396" s="50"/>
      <c r="S396" s="50">
        <f t="shared" si="53"/>
        <v>100</v>
      </c>
      <c r="T396" s="50">
        <f t="shared" si="54"/>
        <v>100</v>
      </c>
      <c r="U396" s="50"/>
      <c r="V396" s="50"/>
      <c r="W396" s="50">
        <f t="shared" si="49"/>
        <v>100</v>
      </c>
      <c r="X396" s="50">
        <f t="shared" si="50"/>
        <v>100</v>
      </c>
      <c r="Y396" s="50"/>
      <c r="Z396" s="50"/>
      <c r="AA396" s="50">
        <f t="shared" si="51"/>
        <v>100</v>
      </c>
      <c r="AB396" s="50">
        <f t="shared" si="52"/>
        <v>100</v>
      </c>
    </row>
    <row r="397" spans="1:28" ht="22.5" x14ac:dyDescent="0.2">
      <c r="A397" s="43" t="s">
        <v>79</v>
      </c>
      <c r="B397" s="56" t="s">
        <v>77</v>
      </c>
      <c r="C397" s="57" t="s">
        <v>3</v>
      </c>
      <c r="D397" s="56" t="s">
        <v>2</v>
      </c>
      <c r="E397" s="58" t="s">
        <v>76</v>
      </c>
      <c r="F397" s="61">
        <v>600</v>
      </c>
      <c r="G397" s="53">
        <f t="shared" si="59"/>
        <v>100</v>
      </c>
      <c r="H397" s="53">
        <f t="shared" si="59"/>
        <v>100</v>
      </c>
      <c r="I397" s="53"/>
      <c r="J397" s="53"/>
      <c r="K397" s="53">
        <f t="shared" si="55"/>
        <v>100</v>
      </c>
      <c r="L397" s="92">
        <f t="shared" si="56"/>
        <v>100</v>
      </c>
      <c r="M397" s="52"/>
      <c r="N397" s="52"/>
      <c r="O397" s="50">
        <f t="shared" si="57"/>
        <v>100</v>
      </c>
      <c r="P397" s="50">
        <f t="shared" si="57"/>
        <v>100</v>
      </c>
      <c r="Q397" s="50"/>
      <c r="R397" s="50"/>
      <c r="S397" s="50">
        <f t="shared" si="53"/>
        <v>100</v>
      </c>
      <c r="T397" s="50">
        <f t="shared" si="54"/>
        <v>100</v>
      </c>
      <c r="U397" s="50"/>
      <c r="V397" s="50"/>
      <c r="W397" s="50">
        <f t="shared" si="49"/>
        <v>100</v>
      </c>
      <c r="X397" s="50">
        <f t="shared" si="50"/>
        <v>100</v>
      </c>
      <c r="Y397" s="50"/>
      <c r="Z397" s="50"/>
      <c r="AA397" s="50">
        <f t="shared" si="51"/>
        <v>100</v>
      </c>
      <c r="AB397" s="50">
        <f t="shared" si="52"/>
        <v>100</v>
      </c>
    </row>
    <row r="398" spans="1:28" ht="22.5" x14ac:dyDescent="0.2">
      <c r="A398" s="43" t="s">
        <v>78</v>
      </c>
      <c r="B398" s="56" t="s">
        <v>77</v>
      </c>
      <c r="C398" s="57" t="s">
        <v>3</v>
      </c>
      <c r="D398" s="56" t="s">
        <v>2</v>
      </c>
      <c r="E398" s="58" t="s">
        <v>76</v>
      </c>
      <c r="F398" s="61">
        <v>630</v>
      </c>
      <c r="G398" s="53">
        <v>100</v>
      </c>
      <c r="H398" s="53">
        <v>100</v>
      </c>
      <c r="I398" s="53"/>
      <c r="J398" s="53"/>
      <c r="K398" s="53">
        <f t="shared" si="55"/>
        <v>100</v>
      </c>
      <c r="L398" s="92">
        <f t="shared" si="56"/>
        <v>100</v>
      </c>
      <c r="M398" s="52"/>
      <c r="N398" s="52"/>
      <c r="O398" s="50">
        <f t="shared" si="57"/>
        <v>100</v>
      </c>
      <c r="P398" s="50">
        <f t="shared" si="57"/>
        <v>100</v>
      </c>
      <c r="Q398" s="50"/>
      <c r="R398" s="50"/>
      <c r="S398" s="50">
        <f t="shared" si="53"/>
        <v>100</v>
      </c>
      <c r="T398" s="50">
        <f t="shared" si="54"/>
        <v>100</v>
      </c>
      <c r="U398" s="50"/>
      <c r="V398" s="50"/>
      <c r="W398" s="50">
        <f t="shared" si="49"/>
        <v>100</v>
      </c>
      <c r="X398" s="50">
        <f t="shared" si="50"/>
        <v>100</v>
      </c>
      <c r="Y398" s="50"/>
      <c r="Z398" s="50"/>
      <c r="AA398" s="50">
        <f t="shared" si="51"/>
        <v>100</v>
      </c>
      <c r="AB398" s="50">
        <f t="shared" si="52"/>
        <v>100</v>
      </c>
    </row>
    <row r="399" spans="1:28" ht="22.5" x14ac:dyDescent="0.2">
      <c r="A399" s="43" t="s">
        <v>283</v>
      </c>
      <c r="B399" s="56" t="s">
        <v>155</v>
      </c>
      <c r="C399" s="57" t="s">
        <v>3</v>
      </c>
      <c r="D399" s="56" t="s">
        <v>2</v>
      </c>
      <c r="E399" s="58" t="s">
        <v>282</v>
      </c>
      <c r="F399" s="61" t="s">
        <v>7</v>
      </c>
      <c r="G399" s="117">
        <f>G400</f>
        <v>800</v>
      </c>
      <c r="H399" s="53">
        <f>H400</f>
        <v>800</v>
      </c>
      <c r="I399" s="117"/>
      <c r="J399" s="53"/>
      <c r="K399" s="117">
        <f t="shared" si="55"/>
        <v>800</v>
      </c>
      <c r="L399" s="92">
        <f t="shared" si="56"/>
        <v>800</v>
      </c>
      <c r="M399" s="52"/>
      <c r="N399" s="52"/>
      <c r="O399" s="50">
        <f t="shared" si="57"/>
        <v>800</v>
      </c>
      <c r="P399" s="50">
        <f t="shared" si="57"/>
        <v>800</v>
      </c>
      <c r="Q399" s="50"/>
      <c r="R399" s="50"/>
      <c r="S399" s="50">
        <f t="shared" si="53"/>
        <v>800</v>
      </c>
      <c r="T399" s="50">
        <f t="shared" si="54"/>
        <v>800</v>
      </c>
      <c r="U399" s="50"/>
      <c r="V399" s="50"/>
      <c r="W399" s="50">
        <f t="shared" si="49"/>
        <v>800</v>
      </c>
      <c r="X399" s="50">
        <f t="shared" si="50"/>
        <v>800</v>
      </c>
      <c r="Y399" s="50"/>
      <c r="Z399" s="50"/>
      <c r="AA399" s="50">
        <f t="shared" si="51"/>
        <v>800</v>
      </c>
      <c r="AB399" s="50">
        <f t="shared" si="52"/>
        <v>800</v>
      </c>
    </row>
    <row r="400" spans="1:28" ht="22.5" x14ac:dyDescent="0.2">
      <c r="A400" s="43" t="s">
        <v>79</v>
      </c>
      <c r="B400" s="56" t="s">
        <v>155</v>
      </c>
      <c r="C400" s="57" t="s">
        <v>3</v>
      </c>
      <c r="D400" s="56" t="s">
        <v>2</v>
      </c>
      <c r="E400" s="58" t="s">
        <v>282</v>
      </c>
      <c r="F400" s="61">
        <v>600</v>
      </c>
      <c r="G400" s="117">
        <f>G401</f>
        <v>800</v>
      </c>
      <c r="H400" s="53">
        <f>H401</f>
        <v>800</v>
      </c>
      <c r="I400" s="117"/>
      <c r="J400" s="53"/>
      <c r="K400" s="117">
        <f t="shared" si="55"/>
        <v>800</v>
      </c>
      <c r="L400" s="92">
        <f t="shared" si="56"/>
        <v>800</v>
      </c>
      <c r="M400" s="52"/>
      <c r="N400" s="52"/>
      <c r="O400" s="50">
        <f t="shared" si="57"/>
        <v>800</v>
      </c>
      <c r="P400" s="50">
        <f t="shared" si="57"/>
        <v>800</v>
      </c>
      <c r="Q400" s="50"/>
      <c r="R400" s="50"/>
      <c r="S400" s="50">
        <f t="shared" si="53"/>
        <v>800</v>
      </c>
      <c r="T400" s="50">
        <f t="shared" si="54"/>
        <v>800</v>
      </c>
      <c r="U400" s="50"/>
      <c r="V400" s="50"/>
      <c r="W400" s="50">
        <f t="shared" si="49"/>
        <v>800</v>
      </c>
      <c r="X400" s="50">
        <f t="shared" si="50"/>
        <v>800</v>
      </c>
      <c r="Y400" s="50"/>
      <c r="Z400" s="50"/>
      <c r="AA400" s="50">
        <f t="shared" si="51"/>
        <v>800</v>
      </c>
      <c r="AB400" s="50">
        <f t="shared" si="52"/>
        <v>800</v>
      </c>
    </row>
    <row r="401" spans="1:28" x14ac:dyDescent="0.2">
      <c r="A401" s="43" t="s">
        <v>156</v>
      </c>
      <c r="B401" s="56" t="s">
        <v>155</v>
      </c>
      <c r="C401" s="57" t="s">
        <v>3</v>
      </c>
      <c r="D401" s="56" t="s">
        <v>2</v>
      </c>
      <c r="E401" s="58" t="s">
        <v>282</v>
      </c>
      <c r="F401" s="61">
        <v>610</v>
      </c>
      <c r="G401" s="117">
        <v>800</v>
      </c>
      <c r="H401" s="53">
        <v>800</v>
      </c>
      <c r="I401" s="117"/>
      <c r="J401" s="53"/>
      <c r="K401" s="117">
        <f t="shared" si="55"/>
        <v>800</v>
      </c>
      <c r="L401" s="92">
        <f t="shared" si="56"/>
        <v>800</v>
      </c>
      <c r="M401" s="52"/>
      <c r="N401" s="52"/>
      <c r="O401" s="50">
        <f t="shared" si="57"/>
        <v>800</v>
      </c>
      <c r="P401" s="50">
        <f t="shared" si="57"/>
        <v>800</v>
      </c>
      <c r="Q401" s="50"/>
      <c r="R401" s="50"/>
      <c r="S401" s="50">
        <f t="shared" si="53"/>
        <v>800</v>
      </c>
      <c r="T401" s="50">
        <f t="shared" si="54"/>
        <v>800</v>
      </c>
      <c r="U401" s="50"/>
      <c r="V401" s="50"/>
      <c r="W401" s="50">
        <f t="shared" si="49"/>
        <v>800</v>
      </c>
      <c r="X401" s="50">
        <f t="shared" si="50"/>
        <v>800</v>
      </c>
      <c r="Y401" s="50"/>
      <c r="Z401" s="50"/>
      <c r="AA401" s="50">
        <f t="shared" si="51"/>
        <v>800</v>
      </c>
      <c r="AB401" s="50">
        <f t="shared" si="52"/>
        <v>800</v>
      </c>
    </row>
    <row r="402" spans="1:28" ht="67.5" x14ac:dyDescent="0.2">
      <c r="A402" s="62" t="s">
        <v>292</v>
      </c>
      <c r="B402" s="113" t="s">
        <v>53</v>
      </c>
      <c r="C402" s="114" t="s">
        <v>3</v>
      </c>
      <c r="D402" s="113" t="s">
        <v>2</v>
      </c>
      <c r="E402" s="115" t="s">
        <v>9</v>
      </c>
      <c r="F402" s="116" t="s">
        <v>7</v>
      </c>
      <c r="G402" s="41">
        <f>G403+G406+G409+G412</f>
        <v>223</v>
      </c>
      <c r="H402" s="41">
        <f>H403+H406+H409+H412</f>
        <v>223</v>
      </c>
      <c r="I402" s="41"/>
      <c r="J402" s="41"/>
      <c r="K402" s="41">
        <f t="shared" si="55"/>
        <v>223</v>
      </c>
      <c r="L402" s="42">
        <f t="shared" si="56"/>
        <v>223</v>
      </c>
      <c r="M402" s="52"/>
      <c r="N402" s="52"/>
      <c r="O402" s="69">
        <f t="shared" si="57"/>
        <v>223</v>
      </c>
      <c r="P402" s="69">
        <f t="shared" si="57"/>
        <v>223</v>
      </c>
      <c r="Q402" s="69"/>
      <c r="R402" s="69"/>
      <c r="S402" s="69">
        <f t="shared" si="53"/>
        <v>223</v>
      </c>
      <c r="T402" s="69">
        <f t="shared" si="54"/>
        <v>223</v>
      </c>
      <c r="U402" s="69"/>
      <c r="V402" s="69"/>
      <c r="W402" s="69">
        <f t="shared" si="49"/>
        <v>223</v>
      </c>
      <c r="X402" s="69">
        <f t="shared" si="50"/>
        <v>223</v>
      </c>
      <c r="Y402" s="69"/>
      <c r="Z402" s="69"/>
      <c r="AA402" s="69">
        <f t="shared" si="51"/>
        <v>223</v>
      </c>
      <c r="AB402" s="69">
        <f t="shared" si="52"/>
        <v>223</v>
      </c>
    </row>
    <row r="403" spans="1:28" x14ac:dyDescent="0.2">
      <c r="A403" s="43" t="s">
        <v>56</v>
      </c>
      <c r="B403" s="56" t="s">
        <v>53</v>
      </c>
      <c r="C403" s="57" t="s">
        <v>3</v>
      </c>
      <c r="D403" s="56" t="s">
        <v>2</v>
      </c>
      <c r="E403" s="58" t="s">
        <v>55</v>
      </c>
      <c r="F403" s="61" t="s">
        <v>7</v>
      </c>
      <c r="G403" s="53">
        <f>G404</f>
        <v>30</v>
      </c>
      <c r="H403" s="53">
        <f>H404</f>
        <v>30</v>
      </c>
      <c r="I403" s="53"/>
      <c r="J403" s="53"/>
      <c r="K403" s="53">
        <f t="shared" si="55"/>
        <v>30</v>
      </c>
      <c r="L403" s="92">
        <f t="shared" si="56"/>
        <v>30</v>
      </c>
      <c r="M403" s="52"/>
      <c r="N403" s="52"/>
      <c r="O403" s="50">
        <f t="shared" si="57"/>
        <v>30</v>
      </c>
      <c r="P403" s="50">
        <f t="shared" si="57"/>
        <v>30</v>
      </c>
      <c r="Q403" s="50"/>
      <c r="R403" s="50"/>
      <c r="S403" s="50">
        <f t="shared" si="53"/>
        <v>30</v>
      </c>
      <c r="T403" s="50">
        <f t="shared" si="54"/>
        <v>30</v>
      </c>
      <c r="U403" s="50"/>
      <c r="V403" s="50"/>
      <c r="W403" s="50">
        <f t="shared" si="49"/>
        <v>30</v>
      </c>
      <c r="X403" s="50">
        <f t="shared" si="50"/>
        <v>30</v>
      </c>
      <c r="Y403" s="50"/>
      <c r="Z403" s="50"/>
      <c r="AA403" s="50">
        <f t="shared" si="51"/>
        <v>30</v>
      </c>
      <c r="AB403" s="50">
        <f t="shared" si="52"/>
        <v>30</v>
      </c>
    </row>
    <row r="404" spans="1:28" ht="22.5" x14ac:dyDescent="0.2">
      <c r="A404" s="43" t="s">
        <v>14</v>
      </c>
      <c r="B404" s="56" t="s">
        <v>53</v>
      </c>
      <c r="C404" s="57" t="s">
        <v>3</v>
      </c>
      <c r="D404" s="56" t="s">
        <v>2</v>
      </c>
      <c r="E404" s="58" t="s">
        <v>55</v>
      </c>
      <c r="F404" s="61">
        <v>200</v>
      </c>
      <c r="G404" s="53">
        <f>G405</f>
        <v>30</v>
      </c>
      <c r="H404" s="53">
        <f>H405</f>
        <v>30</v>
      </c>
      <c r="I404" s="53"/>
      <c r="J404" s="53"/>
      <c r="K404" s="53">
        <f t="shared" si="55"/>
        <v>30</v>
      </c>
      <c r="L404" s="92">
        <f t="shared" si="56"/>
        <v>30</v>
      </c>
      <c r="M404" s="52"/>
      <c r="N404" s="52"/>
      <c r="O404" s="50">
        <f t="shared" si="57"/>
        <v>30</v>
      </c>
      <c r="P404" s="50">
        <f t="shared" si="57"/>
        <v>30</v>
      </c>
      <c r="Q404" s="50"/>
      <c r="R404" s="50"/>
      <c r="S404" s="50">
        <f t="shared" si="53"/>
        <v>30</v>
      </c>
      <c r="T404" s="50">
        <f t="shared" si="54"/>
        <v>30</v>
      </c>
      <c r="U404" s="50"/>
      <c r="V404" s="50"/>
      <c r="W404" s="50">
        <f t="shared" si="49"/>
        <v>30</v>
      </c>
      <c r="X404" s="50">
        <f t="shared" si="50"/>
        <v>30</v>
      </c>
      <c r="Y404" s="50"/>
      <c r="Z404" s="50"/>
      <c r="AA404" s="50">
        <f t="shared" si="51"/>
        <v>30</v>
      </c>
      <c r="AB404" s="50">
        <f t="shared" si="52"/>
        <v>30</v>
      </c>
    </row>
    <row r="405" spans="1:28" ht="22.5" x14ac:dyDescent="0.2">
      <c r="A405" s="43" t="s">
        <v>13</v>
      </c>
      <c r="B405" s="56" t="s">
        <v>53</v>
      </c>
      <c r="C405" s="57" t="s">
        <v>3</v>
      </c>
      <c r="D405" s="56" t="s">
        <v>2</v>
      </c>
      <c r="E405" s="58" t="s">
        <v>55</v>
      </c>
      <c r="F405" s="61">
        <v>240</v>
      </c>
      <c r="G405" s="53">
        <v>30</v>
      </c>
      <c r="H405" s="53">
        <v>30</v>
      </c>
      <c r="I405" s="53"/>
      <c r="J405" s="53"/>
      <c r="K405" s="53">
        <f t="shared" si="55"/>
        <v>30</v>
      </c>
      <c r="L405" s="92">
        <f t="shared" si="56"/>
        <v>30</v>
      </c>
      <c r="M405" s="52"/>
      <c r="N405" s="52"/>
      <c r="O405" s="50">
        <f t="shared" si="57"/>
        <v>30</v>
      </c>
      <c r="P405" s="50">
        <f t="shared" si="57"/>
        <v>30</v>
      </c>
      <c r="Q405" s="50"/>
      <c r="R405" s="50"/>
      <c r="S405" s="50">
        <f t="shared" si="53"/>
        <v>30</v>
      </c>
      <c r="T405" s="50">
        <f t="shared" si="54"/>
        <v>30</v>
      </c>
      <c r="U405" s="50"/>
      <c r="V405" s="50"/>
      <c r="W405" s="50">
        <f t="shared" si="49"/>
        <v>30</v>
      </c>
      <c r="X405" s="50">
        <f t="shared" si="50"/>
        <v>30</v>
      </c>
      <c r="Y405" s="50"/>
      <c r="Z405" s="50"/>
      <c r="AA405" s="50">
        <f t="shared" si="51"/>
        <v>30</v>
      </c>
      <c r="AB405" s="50">
        <f t="shared" si="52"/>
        <v>30</v>
      </c>
    </row>
    <row r="406" spans="1:28" x14ac:dyDescent="0.2">
      <c r="A406" s="43" t="s">
        <v>54</v>
      </c>
      <c r="B406" s="56" t="s">
        <v>53</v>
      </c>
      <c r="C406" s="57" t="s">
        <v>3</v>
      </c>
      <c r="D406" s="56" t="s">
        <v>2</v>
      </c>
      <c r="E406" s="58" t="s">
        <v>52</v>
      </c>
      <c r="F406" s="61" t="s">
        <v>7</v>
      </c>
      <c r="G406" s="53">
        <f>G407</f>
        <v>10</v>
      </c>
      <c r="H406" s="53">
        <f>H407</f>
        <v>10</v>
      </c>
      <c r="I406" s="53"/>
      <c r="J406" s="53"/>
      <c r="K406" s="53">
        <f t="shared" si="55"/>
        <v>10</v>
      </c>
      <c r="L406" s="92">
        <f t="shared" si="56"/>
        <v>10</v>
      </c>
      <c r="M406" s="52"/>
      <c r="N406" s="52"/>
      <c r="O406" s="50">
        <f t="shared" si="57"/>
        <v>10</v>
      </c>
      <c r="P406" s="50">
        <f t="shared" si="57"/>
        <v>10</v>
      </c>
      <c r="Q406" s="50"/>
      <c r="R406" s="50"/>
      <c r="S406" s="50">
        <f t="shared" si="53"/>
        <v>10</v>
      </c>
      <c r="T406" s="50">
        <f t="shared" si="54"/>
        <v>10</v>
      </c>
      <c r="U406" s="50"/>
      <c r="V406" s="50"/>
      <c r="W406" s="50">
        <f t="shared" ref="W406:W457" si="60">S406+U406</f>
        <v>10</v>
      </c>
      <c r="X406" s="50">
        <f t="shared" ref="X406:X457" si="61">T406+V406</f>
        <v>10</v>
      </c>
      <c r="Y406" s="50"/>
      <c r="Z406" s="50"/>
      <c r="AA406" s="50">
        <f t="shared" ref="AA406:AA457" si="62">W406+Y406</f>
        <v>10</v>
      </c>
      <c r="AB406" s="50">
        <f t="shared" ref="AB406:AB457" si="63">X406+Z406</f>
        <v>10</v>
      </c>
    </row>
    <row r="407" spans="1:28" ht="22.5" x14ac:dyDescent="0.2">
      <c r="A407" s="43" t="s">
        <v>14</v>
      </c>
      <c r="B407" s="56" t="s">
        <v>53</v>
      </c>
      <c r="C407" s="57" t="s">
        <v>3</v>
      </c>
      <c r="D407" s="56" t="s">
        <v>2</v>
      </c>
      <c r="E407" s="58" t="s">
        <v>52</v>
      </c>
      <c r="F407" s="61">
        <v>200</v>
      </c>
      <c r="G407" s="53">
        <f>G408</f>
        <v>10</v>
      </c>
      <c r="H407" s="53">
        <f>H408</f>
        <v>10</v>
      </c>
      <c r="I407" s="53"/>
      <c r="J407" s="53"/>
      <c r="K407" s="53">
        <f t="shared" si="55"/>
        <v>10</v>
      </c>
      <c r="L407" s="92">
        <f t="shared" si="56"/>
        <v>10</v>
      </c>
      <c r="M407" s="52"/>
      <c r="N407" s="52"/>
      <c r="O407" s="50">
        <f t="shared" si="57"/>
        <v>10</v>
      </c>
      <c r="P407" s="50">
        <f t="shared" si="57"/>
        <v>10</v>
      </c>
      <c r="Q407" s="50"/>
      <c r="R407" s="50"/>
      <c r="S407" s="50">
        <f t="shared" si="53"/>
        <v>10</v>
      </c>
      <c r="T407" s="50">
        <f t="shared" si="54"/>
        <v>10</v>
      </c>
      <c r="U407" s="50"/>
      <c r="V407" s="50"/>
      <c r="W407" s="50">
        <f t="shared" si="60"/>
        <v>10</v>
      </c>
      <c r="X407" s="50">
        <f t="shared" si="61"/>
        <v>10</v>
      </c>
      <c r="Y407" s="50"/>
      <c r="Z407" s="50"/>
      <c r="AA407" s="50">
        <f t="shared" si="62"/>
        <v>10</v>
      </c>
      <c r="AB407" s="50">
        <f t="shared" si="63"/>
        <v>10</v>
      </c>
    </row>
    <row r="408" spans="1:28" ht="22.5" x14ac:dyDescent="0.2">
      <c r="A408" s="43" t="s">
        <v>13</v>
      </c>
      <c r="B408" s="56" t="s">
        <v>53</v>
      </c>
      <c r="C408" s="57" t="s">
        <v>3</v>
      </c>
      <c r="D408" s="56" t="s">
        <v>2</v>
      </c>
      <c r="E408" s="58" t="s">
        <v>52</v>
      </c>
      <c r="F408" s="61">
        <v>240</v>
      </c>
      <c r="G408" s="53">
        <v>10</v>
      </c>
      <c r="H408" s="53">
        <v>10</v>
      </c>
      <c r="I408" s="53"/>
      <c r="J408" s="53"/>
      <c r="K408" s="53">
        <f t="shared" si="55"/>
        <v>10</v>
      </c>
      <c r="L408" s="92">
        <f t="shared" si="56"/>
        <v>10</v>
      </c>
      <c r="M408" s="52"/>
      <c r="N408" s="52"/>
      <c r="O408" s="50">
        <f t="shared" si="57"/>
        <v>10</v>
      </c>
      <c r="P408" s="50">
        <f t="shared" si="57"/>
        <v>10</v>
      </c>
      <c r="Q408" s="50"/>
      <c r="R408" s="50"/>
      <c r="S408" s="50">
        <f t="shared" si="53"/>
        <v>10</v>
      </c>
      <c r="T408" s="50">
        <f t="shared" si="54"/>
        <v>10</v>
      </c>
      <c r="U408" s="50"/>
      <c r="V408" s="50"/>
      <c r="W408" s="50">
        <f t="shared" si="60"/>
        <v>10</v>
      </c>
      <c r="X408" s="50">
        <f t="shared" si="61"/>
        <v>10</v>
      </c>
      <c r="Y408" s="50"/>
      <c r="Z408" s="50"/>
      <c r="AA408" s="50">
        <f t="shared" si="62"/>
        <v>10</v>
      </c>
      <c r="AB408" s="50">
        <f t="shared" si="63"/>
        <v>10</v>
      </c>
    </row>
    <row r="409" spans="1:28" x14ac:dyDescent="0.2">
      <c r="A409" s="43" t="s">
        <v>165</v>
      </c>
      <c r="B409" s="56" t="s">
        <v>53</v>
      </c>
      <c r="C409" s="57" t="s">
        <v>3</v>
      </c>
      <c r="D409" s="56" t="s">
        <v>2</v>
      </c>
      <c r="E409" s="58" t="s">
        <v>164</v>
      </c>
      <c r="F409" s="61" t="s">
        <v>7</v>
      </c>
      <c r="G409" s="53">
        <f>G410</f>
        <v>173</v>
      </c>
      <c r="H409" s="53">
        <f>H410</f>
        <v>173</v>
      </c>
      <c r="I409" s="53"/>
      <c r="J409" s="53"/>
      <c r="K409" s="53">
        <f t="shared" si="55"/>
        <v>173</v>
      </c>
      <c r="L409" s="92">
        <f t="shared" si="56"/>
        <v>173</v>
      </c>
      <c r="M409" s="52"/>
      <c r="N409" s="52"/>
      <c r="O409" s="50">
        <f t="shared" si="57"/>
        <v>173</v>
      </c>
      <c r="P409" s="50">
        <f t="shared" si="57"/>
        <v>173</v>
      </c>
      <c r="Q409" s="50"/>
      <c r="R409" s="50"/>
      <c r="S409" s="50">
        <f t="shared" si="53"/>
        <v>173</v>
      </c>
      <c r="T409" s="50">
        <f t="shared" si="54"/>
        <v>173</v>
      </c>
      <c r="U409" s="50"/>
      <c r="V409" s="50"/>
      <c r="W409" s="50">
        <f t="shared" si="60"/>
        <v>173</v>
      </c>
      <c r="X409" s="50">
        <f t="shared" si="61"/>
        <v>173</v>
      </c>
      <c r="Y409" s="50"/>
      <c r="Z409" s="50"/>
      <c r="AA409" s="50">
        <f t="shared" si="62"/>
        <v>173</v>
      </c>
      <c r="AB409" s="50">
        <f t="shared" si="63"/>
        <v>173</v>
      </c>
    </row>
    <row r="410" spans="1:28" ht="22.5" x14ac:dyDescent="0.2">
      <c r="A410" s="43" t="s">
        <v>79</v>
      </c>
      <c r="B410" s="56" t="s">
        <v>53</v>
      </c>
      <c r="C410" s="57" t="s">
        <v>3</v>
      </c>
      <c r="D410" s="56" t="s">
        <v>2</v>
      </c>
      <c r="E410" s="58" t="s">
        <v>164</v>
      </c>
      <c r="F410" s="61">
        <v>600</v>
      </c>
      <c r="G410" s="53">
        <f>G411</f>
        <v>173</v>
      </c>
      <c r="H410" s="53">
        <f>H411</f>
        <v>173</v>
      </c>
      <c r="I410" s="53"/>
      <c r="J410" s="53"/>
      <c r="K410" s="53">
        <f t="shared" si="55"/>
        <v>173</v>
      </c>
      <c r="L410" s="92">
        <f t="shared" si="56"/>
        <v>173</v>
      </c>
      <c r="M410" s="52"/>
      <c r="N410" s="52"/>
      <c r="O410" s="50">
        <f t="shared" si="57"/>
        <v>173</v>
      </c>
      <c r="P410" s="50">
        <f t="shared" si="57"/>
        <v>173</v>
      </c>
      <c r="Q410" s="50"/>
      <c r="R410" s="50"/>
      <c r="S410" s="50">
        <f t="shared" si="53"/>
        <v>173</v>
      </c>
      <c r="T410" s="50">
        <f t="shared" si="54"/>
        <v>173</v>
      </c>
      <c r="U410" s="50"/>
      <c r="V410" s="50"/>
      <c r="W410" s="50">
        <f t="shared" si="60"/>
        <v>173</v>
      </c>
      <c r="X410" s="50">
        <f t="shared" si="61"/>
        <v>173</v>
      </c>
      <c r="Y410" s="50"/>
      <c r="Z410" s="50"/>
      <c r="AA410" s="50">
        <f t="shared" si="62"/>
        <v>173</v>
      </c>
      <c r="AB410" s="50">
        <f t="shared" si="63"/>
        <v>173</v>
      </c>
    </row>
    <row r="411" spans="1:28" x14ac:dyDescent="0.2">
      <c r="A411" s="43" t="s">
        <v>156</v>
      </c>
      <c r="B411" s="56" t="s">
        <v>53</v>
      </c>
      <c r="C411" s="57" t="s">
        <v>3</v>
      </c>
      <c r="D411" s="56" t="s">
        <v>2</v>
      </c>
      <c r="E411" s="58" t="s">
        <v>164</v>
      </c>
      <c r="F411" s="61">
        <v>610</v>
      </c>
      <c r="G411" s="53">
        <v>173</v>
      </c>
      <c r="H411" s="53">
        <v>173</v>
      </c>
      <c r="I411" s="53"/>
      <c r="J411" s="53"/>
      <c r="K411" s="53">
        <f t="shared" si="55"/>
        <v>173</v>
      </c>
      <c r="L411" s="92">
        <f t="shared" si="56"/>
        <v>173</v>
      </c>
      <c r="M411" s="52"/>
      <c r="N411" s="52"/>
      <c r="O411" s="50">
        <f t="shared" si="57"/>
        <v>173</v>
      </c>
      <c r="P411" s="50">
        <f t="shared" si="57"/>
        <v>173</v>
      </c>
      <c r="Q411" s="50"/>
      <c r="R411" s="50"/>
      <c r="S411" s="50">
        <f t="shared" si="53"/>
        <v>173</v>
      </c>
      <c r="T411" s="50">
        <f t="shared" si="54"/>
        <v>173</v>
      </c>
      <c r="U411" s="50"/>
      <c r="V411" s="50"/>
      <c r="W411" s="50">
        <f t="shared" si="60"/>
        <v>173</v>
      </c>
      <c r="X411" s="50">
        <f t="shared" si="61"/>
        <v>173</v>
      </c>
      <c r="Y411" s="50"/>
      <c r="Z411" s="50"/>
      <c r="AA411" s="50">
        <f t="shared" si="62"/>
        <v>173</v>
      </c>
      <c r="AB411" s="50">
        <f t="shared" si="63"/>
        <v>173</v>
      </c>
    </row>
    <row r="412" spans="1:28" ht="22.5" x14ac:dyDescent="0.2">
      <c r="A412" s="43" t="s">
        <v>60</v>
      </c>
      <c r="B412" s="56" t="s">
        <v>53</v>
      </c>
      <c r="C412" s="57" t="s">
        <v>3</v>
      </c>
      <c r="D412" s="56" t="s">
        <v>2</v>
      </c>
      <c r="E412" s="58" t="s">
        <v>59</v>
      </c>
      <c r="F412" s="61" t="s">
        <v>7</v>
      </c>
      <c r="G412" s="53">
        <f>G413</f>
        <v>10</v>
      </c>
      <c r="H412" s="53">
        <f>H413</f>
        <v>10</v>
      </c>
      <c r="I412" s="53"/>
      <c r="J412" s="53"/>
      <c r="K412" s="53">
        <f t="shared" si="55"/>
        <v>10</v>
      </c>
      <c r="L412" s="92">
        <f t="shared" si="56"/>
        <v>10</v>
      </c>
      <c r="M412" s="52"/>
      <c r="N412" s="52"/>
      <c r="O412" s="50">
        <f t="shared" si="57"/>
        <v>10</v>
      </c>
      <c r="P412" s="50">
        <f t="shared" si="57"/>
        <v>10</v>
      </c>
      <c r="Q412" s="50"/>
      <c r="R412" s="50"/>
      <c r="S412" s="50">
        <f t="shared" si="53"/>
        <v>10</v>
      </c>
      <c r="T412" s="50">
        <f t="shared" si="54"/>
        <v>10</v>
      </c>
      <c r="U412" s="50"/>
      <c r="V412" s="50"/>
      <c r="W412" s="50">
        <f t="shared" si="60"/>
        <v>10</v>
      </c>
      <c r="X412" s="50">
        <f t="shared" si="61"/>
        <v>10</v>
      </c>
      <c r="Y412" s="50"/>
      <c r="Z412" s="50"/>
      <c r="AA412" s="50">
        <f t="shared" si="62"/>
        <v>10</v>
      </c>
      <c r="AB412" s="50">
        <f t="shared" si="63"/>
        <v>10</v>
      </c>
    </row>
    <row r="413" spans="1:28" ht="22.5" x14ac:dyDescent="0.2">
      <c r="A413" s="43" t="s">
        <v>14</v>
      </c>
      <c r="B413" s="56" t="s">
        <v>53</v>
      </c>
      <c r="C413" s="57" t="s">
        <v>3</v>
      </c>
      <c r="D413" s="56" t="s">
        <v>2</v>
      </c>
      <c r="E413" s="58" t="s">
        <v>59</v>
      </c>
      <c r="F413" s="61">
        <v>200</v>
      </c>
      <c r="G413" s="53">
        <f>G414</f>
        <v>10</v>
      </c>
      <c r="H413" s="53">
        <f>H414</f>
        <v>10</v>
      </c>
      <c r="I413" s="53"/>
      <c r="J413" s="53"/>
      <c r="K413" s="53">
        <f t="shared" si="55"/>
        <v>10</v>
      </c>
      <c r="L413" s="92">
        <f t="shared" si="56"/>
        <v>10</v>
      </c>
      <c r="M413" s="52"/>
      <c r="N413" s="52"/>
      <c r="O413" s="50">
        <f t="shared" si="57"/>
        <v>10</v>
      </c>
      <c r="P413" s="50">
        <f t="shared" si="57"/>
        <v>10</v>
      </c>
      <c r="Q413" s="50"/>
      <c r="R413" s="50"/>
      <c r="S413" s="50">
        <f t="shared" ref="S413:S457" si="64">O413+Q413</f>
        <v>10</v>
      </c>
      <c r="T413" s="50">
        <f t="shared" ref="T413:T457" si="65">P413+R413</f>
        <v>10</v>
      </c>
      <c r="U413" s="50"/>
      <c r="V413" s="50"/>
      <c r="W413" s="50">
        <f t="shared" si="60"/>
        <v>10</v>
      </c>
      <c r="X413" s="50">
        <f t="shared" si="61"/>
        <v>10</v>
      </c>
      <c r="Y413" s="50"/>
      <c r="Z413" s="50"/>
      <c r="AA413" s="50">
        <f t="shared" si="62"/>
        <v>10</v>
      </c>
      <c r="AB413" s="50">
        <f t="shared" si="63"/>
        <v>10</v>
      </c>
    </row>
    <row r="414" spans="1:28" ht="22.5" x14ac:dyDescent="0.2">
      <c r="A414" s="43" t="s">
        <v>13</v>
      </c>
      <c r="B414" s="56" t="s">
        <v>53</v>
      </c>
      <c r="C414" s="57" t="s">
        <v>3</v>
      </c>
      <c r="D414" s="56" t="s">
        <v>2</v>
      </c>
      <c r="E414" s="58" t="s">
        <v>59</v>
      </c>
      <c r="F414" s="61">
        <v>240</v>
      </c>
      <c r="G414" s="53">
        <v>10</v>
      </c>
      <c r="H414" s="53">
        <v>10</v>
      </c>
      <c r="I414" s="53"/>
      <c r="J414" s="53"/>
      <c r="K414" s="53">
        <f t="shared" si="55"/>
        <v>10</v>
      </c>
      <c r="L414" s="92">
        <f t="shared" si="56"/>
        <v>10</v>
      </c>
      <c r="M414" s="52"/>
      <c r="N414" s="52"/>
      <c r="O414" s="50">
        <f t="shared" si="57"/>
        <v>10</v>
      </c>
      <c r="P414" s="50">
        <f t="shared" si="57"/>
        <v>10</v>
      </c>
      <c r="Q414" s="50"/>
      <c r="R414" s="50"/>
      <c r="S414" s="50">
        <f t="shared" si="64"/>
        <v>10</v>
      </c>
      <c r="T414" s="50">
        <f t="shared" si="65"/>
        <v>10</v>
      </c>
      <c r="U414" s="50"/>
      <c r="V414" s="50"/>
      <c r="W414" s="50">
        <f t="shared" si="60"/>
        <v>10</v>
      </c>
      <c r="X414" s="50">
        <f t="shared" si="61"/>
        <v>10</v>
      </c>
      <c r="Y414" s="50"/>
      <c r="Z414" s="50"/>
      <c r="AA414" s="50">
        <f t="shared" si="62"/>
        <v>10</v>
      </c>
      <c r="AB414" s="50">
        <f t="shared" si="63"/>
        <v>10</v>
      </c>
    </row>
    <row r="415" spans="1:28" x14ac:dyDescent="0.2">
      <c r="A415" s="62" t="s">
        <v>270</v>
      </c>
      <c r="B415" s="113"/>
      <c r="C415" s="114"/>
      <c r="D415" s="113"/>
      <c r="E415" s="115"/>
      <c r="F415" s="116"/>
      <c r="G415" s="41">
        <f>G416+G421+G436+G442+G446</f>
        <v>21061.4</v>
      </c>
      <c r="H415" s="41">
        <f>H416+H421+H436+H442+H446</f>
        <v>21369.3</v>
      </c>
      <c r="I415" s="41">
        <f>I416+I421+I436+I442+I446</f>
        <v>-20.361000000000001</v>
      </c>
      <c r="J415" s="41">
        <f>J416+J421+J436+J442+J446</f>
        <v>128.82499999999999</v>
      </c>
      <c r="K415" s="41">
        <f t="shared" si="55"/>
        <v>21041.039000000001</v>
      </c>
      <c r="L415" s="42">
        <f t="shared" si="56"/>
        <v>21498.125</v>
      </c>
      <c r="M415" s="52"/>
      <c r="N415" s="52"/>
      <c r="O415" s="69">
        <f t="shared" si="57"/>
        <v>21041.039000000001</v>
      </c>
      <c r="P415" s="69">
        <f t="shared" si="57"/>
        <v>21498.125</v>
      </c>
      <c r="Q415" s="69">
        <f>Q416+Q421+Q436+Q442+Q446</f>
        <v>0</v>
      </c>
      <c r="R415" s="69"/>
      <c r="S415" s="69">
        <f t="shared" si="64"/>
        <v>21041.039000000001</v>
      </c>
      <c r="T415" s="69">
        <f t="shared" si="65"/>
        <v>21498.125</v>
      </c>
      <c r="U415" s="69"/>
      <c r="V415" s="69"/>
      <c r="W415" s="69">
        <f t="shared" si="60"/>
        <v>21041.039000000001</v>
      </c>
      <c r="X415" s="69">
        <f t="shared" si="61"/>
        <v>21498.125</v>
      </c>
      <c r="Y415" s="69"/>
      <c r="Z415" s="69"/>
      <c r="AA415" s="69">
        <f t="shared" si="62"/>
        <v>21041.039000000001</v>
      </c>
      <c r="AB415" s="69">
        <f t="shared" si="63"/>
        <v>21498.125</v>
      </c>
    </row>
    <row r="416" spans="1:28" ht="33.75" x14ac:dyDescent="0.2">
      <c r="A416" s="62" t="s">
        <v>309</v>
      </c>
      <c r="B416" s="113" t="s">
        <v>93</v>
      </c>
      <c r="C416" s="114" t="s">
        <v>3</v>
      </c>
      <c r="D416" s="113" t="s">
        <v>2</v>
      </c>
      <c r="E416" s="115" t="s">
        <v>9</v>
      </c>
      <c r="F416" s="116" t="s">
        <v>7</v>
      </c>
      <c r="G416" s="41">
        <f t="shared" ref="G416:H419" si="66">G417</f>
        <v>2650.8</v>
      </c>
      <c r="H416" s="41">
        <f t="shared" si="66"/>
        <v>2650.8</v>
      </c>
      <c r="I416" s="41"/>
      <c r="J416" s="41"/>
      <c r="K416" s="41">
        <f t="shared" si="55"/>
        <v>2650.8</v>
      </c>
      <c r="L416" s="42">
        <f t="shared" si="56"/>
        <v>2650.8</v>
      </c>
      <c r="M416" s="52"/>
      <c r="N416" s="52"/>
      <c r="O416" s="69">
        <f t="shared" si="57"/>
        <v>2650.8</v>
      </c>
      <c r="P416" s="69">
        <f t="shared" si="57"/>
        <v>2650.8</v>
      </c>
      <c r="Q416" s="69"/>
      <c r="R416" s="69"/>
      <c r="S416" s="69">
        <f t="shared" si="64"/>
        <v>2650.8</v>
      </c>
      <c r="T416" s="69">
        <f t="shared" si="65"/>
        <v>2650.8</v>
      </c>
      <c r="U416" s="69"/>
      <c r="V416" s="69"/>
      <c r="W416" s="69">
        <f t="shared" si="60"/>
        <v>2650.8</v>
      </c>
      <c r="X416" s="69">
        <f t="shared" si="61"/>
        <v>2650.8</v>
      </c>
      <c r="Y416" s="69"/>
      <c r="Z416" s="69"/>
      <c r="AA416" s="69">
        <f t="shared" si="62"/>
        <v>2650.8</v>
      </c>
      <c r="AB416" s="69">
        <f t="shared" si="63"/>
        <v>2650.8</v>
      </c>
    </row>
    <row r="417" spans="1:28" ht="22.5" x14ac:dyDescent="0.2">
      <c r="A417" s="43" t="s">
        <v>94</v>
      </c>
      <c r="B417" s="56" t="s">
        <v>93</v>
      </c>
      <c r="C417" s="57" t="s">
        <v>23</v>
      </c>
      <c r="D417" s="56" t="s">
        <v>2</v>
      </c>
      <c r="E417" s="58" t="s">
        <v>9</v>
      </c>
      <c r="F417" s="61" t="s">
        <v>7</v>
      </c>
      <c r="G417" s="53">
        <f t="shared" si="66"/>
        <v>2650.8</v>
      </c>
      <c r="H417" s="53">
        <f t="shared" si="66"/>
        <v>2650.8</v>
      </c>
      <c r="I417" s="53"/>
      <c r="J417" s="53"/>
      <c r="K417" s="53">
        <f t="shared" si="55"/>
        <v>2650.8</v>
      </c>
      <c r="L417" s="92">
        <f t="shared" si="56"/>
        <v>2650.8</v>
      </c>
      <c r="M417" s="52"/>
      <c r="N417" s="52"/>
      <c r="O417" s="50">
        <f t="shared" si="57"/>
        <v>2650.8</v>
      </c>
      <c r="P417" s="50">
        <f t="shared" si="57"/>
        <v>2650.8</v>
      </c>
      <c r="Q417" s="50"/>
      <c r="R417" s="50"/>
      <c r="S417" s="50">
        <f t="shared" si="64"/>
        <v>2650.8</v>
      </c>
      <c r="T417" s="50">
        <f t="shared" si="65"/>
        <v>2650.8</v>
      </c>
      <c r="U417" s="50"/>
      <c r="V417" s="50"/>
      <c r="W417" s="50">
        <f t="shared" si="60"/>
        <v>2650.8</v>
      </c>
      <c r="X417" s="50">
        <f t="shared" si="61"/>
        <v>2650.8</v>
      </c>
      <c r="Y417" s="50"/>
      <c r="Z417" s="50"/>
      <c r="AA417" s="50">
        <f t="shared" si="62"/>
        <v>2650.8</v>
      </c>
      <c r="AB417" s="50">
        <f t="shared" si="63"/>
        <v>2650.8</v>
      </c>
    </row>
    <row r="418" spans="1:28" ht="22.5" x14ac:dyDescent="0.2">
      <c r="A418" s="43" t="s">
        <v>15</v>
      </c>
      <c r="B418" s="56" t="s">
        <v>93</v>
      </c>
      <c r="C418" s="57" t="s">
        <v>23</v>
      </c>
      <c r="D418" s="56" t="s">
        <v>2</v>
      </c>
      <c r="E418" s="58" t="s">
        <v>11</v>
      </c>
      <c r="F418" s="61" t="s">
        <v>7</v>
      </c>
      <c r="G418" s="53">
        <f t="shared" si="66"/>
        <v>2650.8</v>
      </c>
      <c r="H418" s="53">
        <f t="shared" si="66"/>
        <v>2650.8</v>
      </c>
      <c r="I418" s="53"/>
      <c r="J418" s="53"/>
      <c r="K418" s="53">
        <f t="shared" si="55"/>
        <v>2650.8</v>
      </c>
      <c r="L418" s="92">
        <f t="shared" si="56"/>
        <v>2650.8</v>
      </c>
      <c r="M418" s="52"/>
      <c r="N418" s="52"/>
      <c r="O418" s="50">
        <f t="shared" si="57"/>
        <v>2650.8</v>
      </c>
      <c r="P418" s="50">
        <f t="shared" si="57"/>
        <v>2650.8</v>
      </c>
      <c r="Q418" s="50"/>
      <c r="R418" s="50"/>
      <c r="S418" s="50">
        <f t="shared" si="64"/>
        <v>2650.8</v>
      </c>
      <c r="T418" s="50">
        <f t="shared" si="65"/>
        <v>2650.8</v>
      </c>
      <c r="U418" s="50"/>
      <c r="V418" s="50"/>
      <c r="W418" s="50">
        <f t="shared" si="60"/>
        <v>2650.8</v>
      </c>
      <c r="X418" s="50">
        <f t="shared" si="61"/>
        <v>2650.8</v>
      </c>
      <c r="Y418" s="50"/>
      <c r="Z418" s="50"/>
      <c r="AA418" s="50">
        <f t="shared" si="62"/>
        <v>2650.8</v>
      </c>
      <c r="AB418" s="50">
        <f t="shared" si="63"/>
        <v>2650.8</v>
      </c>
    </row>
    <row r="419" spans="1:28" ht="56.25" x14ac:dyDescent="0.2">
      <c r="A419" s="43" t="s">
        <v>6</v>
      </c>
      <c r="B419" s="56" t="s">
        <v>93</v>
      </c>
      <c r="C419" s="57" t="s">
        <v>23</v>
      </c>
      <c r="D419" s="56" t="s">
        <v>2</v>
      </c>
      <c r="E419" s="58" t="s">
        <v>11</v>
      </c>
      <c r="F419" s="61">
        <v>100</v>
      </c>
      <c r="G419" s="53">
        <f t="shared" si="66"/>
        <v>2650.8</v>
      </c>
      <c r="H419" s="53">
        <f t="shared" si="66"/>
        <v>2650.8</v>
      </c>
      <c r="I419" s="53"/>
      <c r="J419" s="53"/>
      <c r="K419" s="53">
        <f t="shared" si="55"/>
        <v>2650.8</v>
      </c>
      <c r="L419" s="92">
        <f t="shared" si="56"/>
        <v>2650.8</v>
      </c>
      <c r="M419" s="52"/>
      <c r="N419" s="52"/>
      <c r="O419" s="50">
        <f t="shared" si="57"/>
        <v>2650.8</v>
      </c>
      <c r="P419" s="50">
        <f t="shared" si="57"/>
        <v>2650.8</v>
      </c>
      <c r="Q419" s="50"/>
      <c r="R419" s="50"/>
      <c r="S419" s="50">
        <f t="shared" si="64"/>
        <v>2650.8</v>
      </c>
      <c r="T419" s="50">
        <f t="shared" si="65"/>
        <v>2650.8</v>
      </c>
      <c r="U419" s="50"/>
      <c r="V419" s="50"/>
      <c r="W419" s="50">
        <f t="shared" si="60"/>
        <v>2650.8</v>
      </c>
      <c r="X419" s="50">
        <f t="shared" si="61"/>
        <v>2650.8</v>
      </c>
      <c r="Y419" s="50"/>
      <c r="Z419" s="50"/>
      <c r="AA419" s="50">
        <f t="shared" si="62"/>
        <v>2650.8</v>
      </c>
      <c r="AB419" s="50">
        <f t="shared" si="63"/>
        <v>2650.8</v>
      </c>
    </row>
    <row r="420" spans="1:28" ht="22.5" x14ac:dyDescent="0.2">
      <c r="A420" s="43" t="s">
        <v>5</v>
      </c>
      <c r="B420" s="56" t="s">
        <v>93</v>
      </c>
      <c r="C420" s="57" t="s">
        <v>23</v>
      </c>
      <c r="D420" s="56" t="s">
        <v>2</v>
      </c>
      <c r="E420" s="58" t="s">
        <v>11</v>
      </c>
      <c r="F420" s="61">
        <v>120</v>
      </c>
      <c r="G420" s="53">
        <f>2167+483.8</f>
        <v>2650.8</v>
      </c>
      <c r="H420" s="53">
        <f>2167+483.8</f>
        <v>2650.8</v>
      </c>
      <c r="I420" s="53"/>
      <c r="J420" s="53"/>
      <c r="K420" s="53">
        <f t="shared" si="55"/>
        <v>2650.8</v>
      </c>
      <c r="L420" s="92">
        <f t="shared" si="56"/>
        <v>2650.8</v>
      </c>
      <c r="M420" s="52"/>
      <c r="N420" s="52"/>
      <c r="O420" s="50">
        <f t="shared" si="57"/>
        <v>2650.8</v>
      </c>
      <c r="P420" s="50">
        <f t="shared" si="57"/>
        <v>2650.8</v>
      </c>
      <c r="Q420" s="50"/>
      <c r="R420" s="50"/>
      <c r="S420" s="50">
        <f t="shared" si="64"/>
        <v>2650.8</v>
      </c>
      <c r="T420" s="50">
        <f t="shared" si="65"/>
        <v>2650.8</v>
      </c>
      <c r="U420" s="50"/>
      <c r="V420" s="50"/>
      <c r="W420" s="50">
        <f t="shared" si="60"/>
        <v>2650.8</v>
      </c>
      <c r="X420" s="50">
        <f t="shared" si="61"/>
        <v>2650.8</v>
      </c>
      <c r="Y420" s="50"/>
      <c r="Z420" s="50"/>
      <c r="AA420" s="50">
        <f t="shared" si="62"/>
        <v>2650.8</v>
      </c>
      <c r="AB420" s="50">
        <f t="shared" si="63"/>
        <v>2650.8</v>
      </c>
    </row>
    <row r="421" spans="1:28" ht="67.5" x14ac:dyDescent="0.2">
      <c r="A421" s="62" t="s">
        <v>25</v>
      </c>
      <c r="B421" s="113" t="s">
        <v>19</v>
      </c>
      <c r="C421" s="114" t="s">
        <v>3</v>
      </c>
      <c r="D421" s="113" t="s">
        <v>2</v>
      </c>
      <c r="E421" s="115" t="s">
        <v>9</v>
      </c>
      <c r="F421" s="116" t="s">
        <v>7</v>
      </c>
      <c r="G421" s="41">
        <f>G422+G426+G432</f>
        <v>4402</v>
      </c>
      <c r="H421" s="41">
        <f>H422+H426+H432</f>
        <v>4402</v>
      </c>
      <c r="I421" s="41"/>
      <c r="J421" s="41"/>
      <c r="K421" s="41">
        <f t="shared" si="55"/>
        <v>4402</v>
      </c>
      <c r="L421" s="42">
        <f t="shared" si="56"/>
        <v>4402</v>
      </c>
      <c r="M421" s="52"/>
      <c r="N421" s="52"/>
      <c r="O421" s="69">
        <f t="shared" si="57"/>
        <v>4402</v>
      </c>
      <c r="P421" s="69">
        <f t="shared" si="57"/>
        <v>4402</v>
      </c>
      <c r="Q421" s="69"/>
      <c r="R421" s="69"/>
      <c r="S421" s="69">
        <f t="shared" si="64"/>
        <v>4402</v>
      </c>
      <c r="T421" s="69">
        <f t="shared" si="65"/>
        <v>4402</v>
      </c>
      <c r="U421" s="69"/>
      <c r="V421" s="69"/>
      <c r="W421" s="69">
        <f t="shared" si="60"/>
        <v>4402</v>
      </c>
      <c r="X421" s="69">
        <f t="shared" si="61"/>
        <v>4402</v>
      </c>
      <c r="Y421" s="69"/>
      <c r="Z421" s="69"/>
      <c r="AA421" s="69">
        <f t="shared" si="62"/>
        <v>4402</v>
      </c>
      <c r="AB421" s="69">
        <f t="shared" si="63"/>
        <v>4402</v>
      </c>
    </row>
    <row r="422" spans="1:28" ht="22.5" x14ac:dyDescent="0.2">
      <c r="A422" s="43" t="s">
        <v>24</v>
      </c>
      <c r="B422" s="56" t="s">
        <v>19</v>
      </c>
      <c r="C422" s="57" t="s">
        <v>23</v>
      </c>
      <c r="D422" s="56" t="s">
        <v>2</v>
      </c>
      <c r="E422" s="58" t="s">
        <v>9</v>
      </c>
      <c r="F422" s="61" t="s">
        <v>7</v>
      </c>
      <c r="G422" s="53">
        <f t="shared" ref="G422:H424" si="67">G423</f>
        <v>1967.2</v>
      </c>
      <c r="H422" s="53">
        <f t="shared" si="67"/>
        <v>1967.2</v>
      </c>
      <c r="I422" s="53"/>
      <c r="J422" s="53"/>
      <c r="K422" s="53">
        <f t="shared" si="55"/>
        <v>1967.2</v>
      </c>
      <c r="L422" s="92">
        <f t="shared" si="56"/>
        <v>1967.2</v>
      </c>
      <c r="M422" s="52"/>
      <c r="N422" s="52"/>
      <c r="O422" s="50">
        <f t="shared" si="57"/>
        <v>1967.2</v>
      </c>
      <c r="P422" s="50">
        <f t="shared" si="57"/>
        <v>1967.2</v>
      </c>
      <c r="Q422" s="50"/>
      <c r="R422" s="50"/>
      <c r="S422" s="50">
        <f t="shared" si="64"/>
        <v>1967.2</v>
      </c>
      <c r="T422" s="50">
        <f t="shared" si="65"/>
        <v>1967.2</v>
      </c>
      <c r="U422" s="50"/>
      <c r="V422" s="50"/>
      <c r="W422" s="50">
        <f t="shared" si="60"/>
        <v>1967.2</v>
      </c>
      <c r="X422" s="50">
        <f t="shared" si="61"/>
        <v>1967.2</v>
      </c>
      <c r="Y422" s="50"/>
      <c r="Z422" s="50"/>
      <c r="AA422" s="50">
        <f t="shared" si="62"/>
        <v>1967.2</v>
      </c>
      <c r="AB422" s="50">
        <f t="shared" si="63"/>
        <v>1967.2</v>
      </c>
    </row>
    <row r="423" spans="1:28" ht="22.5" x14ac:dyDescent="0.2">
      <c r="A423" s="43" t="s">
        <v>15</v>
      </c>
      <c r="B423" s="56" t="s">
        <v>19</v>
      </c>
      <c r="C423" s="57" t="s">
        <v>23</v>
      </c>
      <c r="D423" s="56" t="s">
        <v>2</v>
      </c>
      <c r="E423" s="58" t="s">
        <v>11</v>
      </c>
      <c r="F423" s="61" t="s">
        <v>7</v>
      </c>
      <c r="G423" s="53">
        <f t="shared" si="67"/>
        <v>1967.2</v>
      </c>
      <c r="H423" s="53">
        <f t="shared" si="67"/>
        <v>1967.2</v>
      </c>
      <c r="I423" s="53"/>
      <c r="J423" s="53"/>
      <c r="K423" s="53">
        <f t="shared" ref="K423:K456" si="68">G423+I423</f>
        <v>1967.2</v>
      </c>
      <c r="L423" s="92">
        <f t="shared" ref="L423:L456" si="69">H423+J423</f>
        <v>1967.2</v>
      </c>
      <c r="M423" s="52"/>
      <c r="N423" s="52"/>
      <c r="O423" s="50">
        <f t="shared" si="57"/>
        <v>1967.2</v>
      </c>
      <c r="P423" s="50">
        <f t="shared" si="57"/>
        <v>1967.2</v>
      </c>
      <c r="Q423" s="50"/>
      <c r="R423" s="50"/>
      <c r="S423" s="50">
        <f t="shared" si="64"/>
        <v>1967.2</v>
      </c>
      <c r="T423" s="50">
        <f t="shared" si="65"/>
        <v>1967.2</v>
      </c>
      <c r="U423" s="50"/>
      <c r="V423" s="50"/>
      <c r="W423" s="50">
        <f t="shared" si="60"/>
        <v>1967.2</v>
      </c>
      <c r="X423" s="50">
        <f t="shared" si="61"/>
        <v>1967.2</v>
      </c>
      <c r="Y423" s="50"/>
      <c r="Z423" s="50"/>
      <c r="AA423" s="50">
        <f t="shared" si="62"/>
        <v>1967.2</v>
      </c>
      <c r="AB423" s="50">
        <f t="shared" si="63"/>
        <v>1967.2</v>
      </c>
    </row>
    <row r="424" spans="1:28" ht="56.25" x14ac:dyDescent="0.2">
      <c r="A424" s="43" t="s">
        <v>6</v>
      </c>
      <c r="B424" s="56" t="s">
        <v>19</v>
      </c>
      <c r="C424" s="57" t="s">
        <v>23</v>
      </c>
      <c r="D424" s="56" t="s">
        <v>2</v>
      </c>
      <c r="E424" s="58" t="s">
        <v>11</v>
      </c>
      <c r="F424" s="61">
        <v>100</v>
      </c>
      <c r="G424" s="53">
        <f t="shared" si="67"/>
        <v>1967.2</v>
      </c>
      <c r="H424" s="53">
        <f t="shared" si="67"/>
        <v>1967.2</v>
      </c>
      <c r="I424" s="53"/>
      <c r="J424" s="53"/>
      <c r="K424" s="53">
        <f t="shared" si="68"/>
        <v>1967.2</v>
      </c>
      <c r="L424" s="92">
        <f t="shared" si="69"/>
        <v>1967.2</v>
      </c>
      <c r="M424" s="52"/>
      <c r="N424" s="52"/>
      <c r="O424" s="50">
        <f t="shared" si="57"/>
        <v>1967.2</v>
      </c>
      <c r="P424" s="50">
        <f t="shared" si="57"/>
        <v>1967.2</v>
      </c>
      <c r="Q424" s="50"/>
      <c r="R424" s="50"/>
      <c r="S424" s="50">
        <f t="shared" si="64"/>
        <v>1967.2</v>
      </c>
      <c r="T424" s="50">
        <f t="shared" si="65"/>
        <v>1967.2</v>
      </c>
      <c r="U424" s="50"/>
      <c r="V424" s="50"/>
      <c r="W424" s="50">
        <f t="shared" si="60"/>
        <v>1967.2</v>
      </c>
      <c r="X424" s="50">
        <f t="shared" si="61"/>
        <v>1967.2</v>
      </c>
      <c r="Y424" s="50"/>
      <c r="Z424" s="50"/>
      <c r="AA424" s="50">
        <f t="shared" si="62"/>
        <v>1967.2</v>
      </c>
      <c r="AB424" s="50">
        <f t="shared" si="63"/>
        <v>1967.2</v>
      </c>
    </row>
    <row r="425" spans="1:28" ht="22.5" x14ac:dyDescent="0.2">
      <c r="A425" s="43" t="s">
        <v>5</v>
      </c>
      <c r="B425" s="56" t="s">
        <v>19</v>
      </c>
      <c r="C425" s="57" t="s">
        <v>23</v>
      </c>
      <c r="D425" s="56" t="s">
        <v>2</v>
      </c>
      <c r="E425" s="58" t="s">
        <v>11</v>
      </c>
      <c r="F425" s="61">
        <v>120</v>
      </c>
      <c r="G425" s="53">
        <f>1569.4+397.8</f>
        <v>1967.2</v>
      </c>
      <c r="H425" s="53">
        <f>1569.4+397.8</f>
        <v>1967.2</v>
      </c>
      <c r="I425" s="53"/>
      <c r="J425" s="53"/>
      <c r="K425" s="53">
        <f t="shared" si="68"/>
        <v>1967.2</v>
      </c>
      <c r="L425" s="92">
        <f t="shared" si="69"/>
        <v>1967.2</v>
      </c>
      <c r="M425" s="52"/>
      <c r="N425" s="52"/>
      <c r="O425" s="50">
        <f t="shared" si="57"/>
        <v>1967.2</v>
      </c>
      <c r="P425" s="50">
        <f t="shared" si="57"/>
        <v>1967.2</v>
      </c>
      <c r="Q425" s="50"/>
      <c r="R425" s="50"/>
      <c r="S425" s="50">
        <f t="shared" si="64"/>
        <v>1967.2</v>
      </c>
      <c r="T425" s="50">
        <f t="shared" si="65"/>
        <v>1967.2</v>
      </c>
      <c r="U425" s="50"/>
      <c r="V425" s="50"/>
      <c r="W425" s="50">
        <f t="shared" si="60"/>
        <v>1967.2</v>
      </c>
      <c r="X425" s="50">
        <f t="shared" si="61"/>
        <v>1967.2</v>
      </c>
      <c r="Y425" s="50"/>
      <c r="Z425" s="50"/>
      <c r="AA425" s="50">
        <f t="shared" si="62"/>
        <v>1967.2</v>
      </c>
      <c r="AB425" s="50">
        <f t="shared" si="63"/>
        <v>1967.2</v>
      </c>
    </row>
    <row r="426" spans="1:28" x14ac:dyDescent="0.2">
      <c r="A426" s="43" t="s">
        <v>22</v>
      </c>
      <c r="B426" s="56" t="s">
        <v>19</v>
      </c>
      <c r="C426" s="57" t="s">
        <v>21</v>
      </c>
      <c r="D426" s="56" t="s">
        <v>2</v>
      </c>
      <c r="E426" s="58" t="s">
        <v>9</v>
      </c>
      <c r="F426" s="61" t="s">
        <v>7</v>
      </c>
      <c r="G426" s="53">
        <f>G427</f>
        <v>1934.2</v>
      </c>
      <c r="H426" s="53">
        <f>H427</f>
        <v>1934.2</v>
      </c>
      <c r="I426" s="53"/>
      <c r="J426" s="53"/>
      <c r="K426" s="53">
        <f t="shared" si="68"/>
        <v>1934.2</v>
      </c>
      <c r="L426" s="92">
        <f t="shared" si="69"/>
        <v>1934.2</v>
      </c>
      <c r="M426" s="52"/>
      <c r="N426" s="52"/>
      <c r="O426" s="50">
        <f t="shared" si="57"/>
        <v>1934.2</v>
      </c>
      <c r="P426" s="50">
        <f t="shared" si="57"/>
        <v>1934.2</v>
      </c>
      <c r="Q426" s="50"/>
      <c r="R426" s="50"/>
      <c r="S426" s="50">
        <f t="shared" si="64"/>
        <v>1934.2</v>
      </c>
      <c r="T426" s="50">
        <f t="shared" si="65"/>
        <v>1934.2</v>
      </c>
      <c r="U426" s="50"/>
      <c r="V426" s="50"/>
      <c r="W426" s="50">
        <f t="shared" si="60"/>
        <v>1934.2</v>
      </c>
      <c r="X426" s="50">
        <f t="shared" si="61"/>
        <v>1934.2</v>
      </c>
      <c r="Y426" s="50"/>
      <c r="Z426" s="50"/>
      <c r="AA426" s="50">
        <f t="shared" si="62"/>
        <v>1934.2</v>
      </c>
      <c r="AB426" s="50">
        <f t="shared" si="63"/>
        <v>1934.2</v>
      </c>
    </row>
    <row r="427" spans="1:28" ht="22.5" x14ac:dyDescent="0.2">
      <c r="A427" s="43" t="s">
        <v>15</v>
      </c>
      <c r="B427" s="56" t="s">
        <v>19</v>
      </c>
      <c r="C427" s="57" t="s">
        <v>21</v>
      </c>
      <c r="D427" s="56" t="s">
        <v>2</v>
      </c>
      <c r="E427" s="58" t="s">
        <v>11</v>
      </c>
      <c r="F427" s="61" t="s">
        <v>7</v>
      </c>
      <c r="G427" s="53">
        <f>G428+G430</f>
        <v>1934.2</v>
      </c>
      <c r="H427" s="53">
        <f>H428+H430</f>
        <v>1934.2</v>
      </c>
      <c r="I427" s="53"/>
      <c r="J427" s="53"/>
      <c r="K427" s="53">
        <f t="shared" si="68"/>
        <v>1934.2</v>
      </c>
      <c r="L427" s="92">
        <f t="shared" si="69"/>
        <v>1934.2</v>
      </c>
      <c r="M427" s="52"/>
      <c r="N427" s="52"/>
      <c r="O427" s="50">
        <f t="shared" si="57"/>
        <v>1934.2</v>
      </c>
      <c r="P427" s="50">
        <f t="shared" si="57"/>
        <v>1934.2</v>
      </c>
      <c r="Q427" s="50"/>
      <c r="R427" s="50"/>
      <c r="S427" s="50">
        <f t="shared" si="64"/>
        <v>1934.2</v>
      </c>
      <c r="T427" s="50">
        <f t="shared" si="65"/>
        <v>1934.2</v>
      </c>
      <c r="U427" s="50"/>
      <c r="V427" s="50"/>
      <c r="W427" s="50">
        <f t="shared" si="60"/>
        <v>1934.2</v>
      </c>
      <c r="X427" s="50">
        <f t="shared" si="61"/>
        <v>1934.2</v>
      </c>
      <c r="Y427" s="50"/>
      <c r="Z427" s="50"/>
      <c r="AA427" s="50">
        <f t="shared" si="62"/>
        <v>1934.2</v>
      </c>
      <c r="AB427" s="50">
        <f t="shared" si="63"/>
        <v>1934.2</v>
      </c>
    </row>
    <row r="428" spans="1:28" ht="56.25" x14ac:dyDescent="0.2">
      <c r="A428" s="43" t="s">
        <v>6</v>
      </c>
      <c r="B428" s="56" t="s">
        <v>19</v>
      </c>
      <c r="C428" s="57" t="s">
        <v>21</v>
      </c>
      <c r="D428" s="56" t="s">
        <v>2</v>
      </c>
      <c r="E428" s="58" t="s">
        <v>11</v>
      </c>
      <c r="F428" s="61">
        <v>100</v>
      </c>
      <c r="G428" s="53">
        <f>G429</f>
        <v>1525.2</v>
      </c>
      <c r="H428" s="53">
        <f>H429</f>
        <v>1525.2</v>
      </c>
      <c r="I428" s="53"/>
      <c r="J428" s="53"/>
      <c r="K428" s="53">
        <f t="shared" si="68"/>
        <v>1525.2</v>
      </c>
      <c r="L428" s="92">
        <f t="shared" si="69"/>
        <v>1525.2</v>
      </c>
      <c r="M428" s="52"/>
      <c r="N428" s="52"/>
      <c r="O428" s="50">
        <f t="shared" si="57"/>
        <v>1525.2</v>
      </c>
      <c r="P428" s="50">
        <f t="shared" si="57"/>
        <v>1525.2</v>
      </c>
      <c r="Q428" s="50"/>
      <c r="R428" s="50"/>
      <c r="S428" s="50">
        <f t="shared" si="64"/>
        <v>1525.2</v>
      </c>
      <c r="T428" s="50">
        <f t="shared" si="65"/>
        <v>1525.2</v>
      </c>
      <c r="U428" s="50"/>
      <c r="V428" s="50"/>
      <c r="W428" s="50">
        <f t="shared" si="60"/>
        <v>1525.2</v>
      </c>
      <c r="X428" s="50">
        <f t="shared" si="61"/>
        <v>1525.2</v>
      </c>
      <c r="Y428" s="50"/>
      <c r="Z428" s="50"/>
      <c r="AA428" s="50">
        <f t="shared" si="62"/>
        <v>1525.2</v>
      </c>
      <c r="AB428" s="50">
        <f t="shared" si="63"/>
        <v>1525.2</v>
      </c>
    </row>
    <row r="429" spans="1:28" ht="22.5" x14ac:dyDescent="0.2">
      <c r="A429" s="43" t="s">
        <v>5</v>
      </c>
      <c r="B429" s="56" t="s">
        <v>19</v>
      </c>
      <c r="C429" s="57" t="s">
        <v>21</v>
      </c>
      <c r="D429" s="56" t="s">
        <v>2</v>
      </c>
      <c r="E429" s="58" t="s">
        <v>11</v>
      </c>
      <c r="F429" s="61">
        <v>120</v>
      </c>
      <c r="G429" s="53">
        <f>1098.5+95+331.7</f>
        <v>1525.2</v>
      </c>
      <c r="H429" s="53">
        <f>1098.5+95+331.7</f>
        <v>1525.2</v>
      </c>
      <c r="I429" s="53"/>
      <c r="J429" s="53"/>
      <c r="K429" s="53">
        <f t="shared" si="68"/>
        <v>1525.2</v>
      </c>
      <c r="L429" s="92">
        <f t="shared" si="69"/>
        <v>1525.2</v>
      </c>
      <c r="M429" s="52"/>
      <c r="N429" s="52"/>
      <c r="O429" s="50">
        <f t="shared" si="57"/>
        <v>1525.2</v>
      </c>
      <c r="P429" s="50">
        <f t="shared" si="57"/>
        <v>1525.2</v>
      </c>
      <c r="Q429" s="50"/>
      <c r="R429" s="50"/>
      <c r="S429" s="50">
        <f t="shared" si="64"/>
        <v>1525.2</v>
      </c>
      <c r="T429" s="50">
        <f t="shared" si="65"/>
        <v>1525.2</v>
      </c>
      <c r="U429" s="50"/>
      <c r="V429" s="50"/>
      <c r="W429" s="50">
        <f t="shared" si="60"/>
        <v>1525.2</v>
      </c>
      <c r="X429" s="50">
        <f t="shared" si="61"/>
        <v>1525.2</v>
      </c>
      <c r="Y429" s="50"/>
      <c r="Z429" s="50"/>
      <c r="AA429" s="50">
        <f t="shared" si="62"/>
        <v>1525.2</v>
      </c>
      <c r="AB429" s="50">
        <f t="shared" si="63"/>
        <v>1525.2</v>
      </c>
    </row>
    <row r="430" spans="1:28" ht="22.5" x14ac:dyDescent="0.2">
      <c r="A430" s="43" t="s">
        <v>14</v>
      </c>
      <c r="B430" s="56" t="s">
        <v>19</v>
      </c>
      <c r="C430" s="57" t="s">
        <v>21</v>
      </c>
      <c r="D430" s="56" t="s">
        <v>2</v>
      </c>
      <c r="E430" s="58" t="s">
        <v>11</v>
      </c>
      <c r="F430" s="61">
        <v>200</v>
      </c>
      <c r="G430" s="53">
        <f>G431</f>
        <v>409</v>
      </c>
      <c r="H430" s="53">
        <f>H431</f>
        <v>409</v>
      </c>
      <c r="I430" s="53"/>
      <c r="J430" s="53"/>
      <c r="K430" s="53">
        <f t="shared" si="68"/>
        <v>409</v>
      </c>
      <c r="L430" s="92">
        <f t="shared" si="69"/>
        <v>409</v>
      </c>
      <c r="M430" s="52"/>
      <c r="N430" s="52"/>
      <c r="O430" s="50">
        <f t="shared" si="57"/>
        <v>409</v>
      </c>
      <c r="P430" s="50">
        <f t="shared" si="57"/>
        <v>409</v>
      </c>
      <c r="Q430" s="50"/>
      <c r="R430" s="50"/>
      <c r="S430" s="50">
        <f t="shared" si="64"/>
        <v>409</v>
      </c>
      <c r="T430" s="50">
        <f t="shared" si="65"/>
        <v>409</v>
      </c>
      <c r="U430" s="50"/>
      <c r="V430" s="50"/>
      <c r="W430" s="50">
        <f t="shared" si="60"/>
        <v>409</v>
      </c>
      <c r="X430" s="50">
        <f t="shared" si="61"/>
        <v>409</v>
      </c>
      <c r="Y430" s="50"/>
      <c r="Z430" s="50"/>
      <c r="AA430" s="50">
        <f t="shared" si="62"/>
        <v>409</v>
      </c>
      <c r="AB430" s="50">
        <f t="shared" si="63"/>
        <v>409</v>
      </c>
    </row>
    <row r="431" spans="1:28" ht="22.5" x14ac:dyDescent="0.2">
      <c r="A431" s="43" t="s">
        <v>13</v>
      </c>
      <c r="B431" s="56" t="s">
        <v>19</v>
      </c>
      <c r="C431" s="57" t="s">
        <v>21</v>
      </c>
      <c r="D431" s="56" t="s">
        <v>2</v>
      </c>
      <c r="E431" s="58" t="s">
        <v>11</v>
      </c>
      <c r="F431" s="61">
        <v>240</v>
      </c>
      <c r="G431" s="53">
        <f>386.6+22.4</f>
        <v>409</v>
      </c>
      <c r="H431" s="53">
        <f>386.6+22.4</f>
        <v>409</v>
      </c>
      <c r="I431" s="53"/>
      <c r="J431" s="53"/>
      <c r="K431" s="53">
        <f t="shared" si="68"/>
        <v>409</v>
      </c>
      <c r="L431" s="92">
        <f t="shared" si="69"/>
        <v>409</v>
      </c>
      <c r="M431" s="52"/>
      <c r="N431" s="52"/>
      <c r="O431" s="50">
        <f t="shared" si="57"/>
        <v>409</v>
      </c>
      <c r="P431" s="50">
        <f t="shared" si="57"/>
        <v>409</v>
      </c>
      <c r="Q431" s="50"/>
      <c r="R431" s="50"/>
      <c r="S431" s="50">
        <f t="shared" si="64"/>
        <v>409</v>
      </c>
      <c r="T431" s="50">
        <f t="shared" si="65"/>
        <v>409</v>
      </c>
      <c r="U431" s="50"/>
      <c r="V431" s="50"/>
      <c r="W431" s="50">
        <f t="shared" si="60"/>
        <v>409</v>
      </c>
      <c r="X431" s="50">
        <f t="shared" si="61"/>
        <v>409</v>
      </c>
      <c r="Y431" s="50"/>
      <c r="Z431" s="50"/>
      <c r="AA431" s="50">
        <f t="shared" si="62"/>
        <v>409</v>
      </c>
      <c r="AB431" s="50">
        <f t="shared" si="63"/>
        <v>409</v>
      </c>
    </row>
    <row r="432" spans="1:28" x14ac:dyDescent="0.2">
      <c r="A432" s="43" t="s">
        <v>20</v>
      </c>
      <c r="B432" s="56" t="s">
        <v>19</v>
      </c>
      <c r="C432" s="57" t="s">
        <v>18</v>
      </c>
      <c r="D432" s="56" t="s">
        <v>2</v>
      </c>
      <c r="E432" s="58" t="s">
        <v>9</v>
      </c>
      <c r="F432" s="61" t="s">
        <v>7</v>
      </c>
      <c r="G432" s="53">
        <f t="shared" ref="G432:H434" si="70">G433</f>
        <v>500.6</v>
      </c>
      <c r="H432" s="53">
        <f t="shared" si="70"/>
        <v>500.6</v>
      </c>
      <c r="I432" s="53"/>
      <c r="J432" s="53"/>
      <c r="K432" s="53">
        <f t="shared" si="68"/>
        <v>500.6</v>
      </c>
      <c r="L432" s="92">
        <f t="shared" si="69"/>
        <v>500.6</v>
      </c>
      <c r="M432" s="52"/>
      <c r="N432" s="52"/>
      <c r="O432" s="50">
        <f t="shared" si="57"/>
        <v>500.6</v>
      </c>
      <c r="P432" s="50">
        <f t="shared" si="57"/>
        <v>500.6</v>
      </c>
      <c r="Q432" s="50"/>
      <c r="R432" s="50"/>
      <c r="S432" s="50">
        <f t="shared" si="64"/>
        <v>500.6</v>
      </c>
      <c r="T432" s="50">
        <f t="shared" si="65"/>
        <v>500.6</v>
      </c>
      <c r="U432" s="50"/>
      <c r="V432" s="50"/>
      <c r="W432" s="50">
        <f t="shared" si="60"/>
        <v>500.6</v>
      </c>
      <c r="X432" s="50">
        <f t="shared" si="61"/>
        <v>500.6</v>
      </c>
      <c r="Y432" s="50"/>
      <c r="Z432" s="50"/>
      <c r="AA432" s="50">
        <f t="shared" si="62"/>
        <v>500.6</v>
      </c>
      <c r="AB432" s="50">
        <f t="shared" si="63"/>
        <v>500.6</v>
      </c>
    </row>
    <row r="433" spans="1:28" ht="22.5" x14ac:dyDescent="0.2">
      <c r="A433" s="43" t="s">
        <v>15</v>
      </c>
      <c r="B433" s="56" t="s">
        <v>19</v>
      </c>
      <c r="C433" s="57" t="s">
        <v>18</v>
      </c>
      <c r="D433" s="56" t="s">
        <v>2</v>
      </c>
      <c r="E433" s="58" t="s">
        <v>11</v>
      </c>
      <c r="F433" s="61" t="s">
        <v>7</v>
      </c>
      <c r="G433" s="53">
        <f t="shared" si="70"/>
        <v>500.6</v>
      </c>
      <c r="H433" s="53">
        <f t="shared" si="70"/>
        <v>500.6</v>
      </c>
      <c r="I433" s="53"/>
      <c r="J433" s="53"/>
      <c r="K433" s="53">
        <f t="shared" si="68"/>
        <v>500.6</v>
      </c>
      <c r="L433" s="92">
        <f t="shared" si="69"/>
        <v>500.6</v>
      </c>
      <c r="M433" s="52"/>
      <c r="N433" s="52"/>
      <c r="O433" s="50">
        <f t="shared" ref="O433:P457" si="71">K433+M433</f>
        <v>500.6</v>
      </c>
      <c r="P433" s="50">
        <f t="shared" si="71"/>
        <v>500.6</v>
      </c>
      <c r="Q433" s="50"/>
      <c r="R433" s="50"/>
      <c r="S433" s="50">
        <f t="shared" si="64"/>
        <v>500.6</v>
      </c>
      <c r="T433" s="50">
        <f t="shared" si="65"/>
        <v>500.6</v>
      </c>
      <c r="U433" s="50"/>
      <c r="V433" s="50"/>
      <c r="W433" s="50">
        <f t="shared" si="60"/>
        <v>500.6</v>
      </c>
      <c r="X433" s="50">
        <f t="shared" si="61"/>
        <v>500.6</v>
      </c>
      <c r="Y433" s="50"/>
      <c r="Z433" s="50"/>
      <c r="AA433" s="50">
        <f t="shared" si="62"/>
        <v>500.6</v>
      </c>
      <c r="AB433" s="50">
        <f t="shared" si="63"/>
        <v>500.6</v>
      </c>
    </row>
    <row r="434" spans="1:28" ht="56.25" x14ac:dyDescent="0.2">
      <c r="A434" s="43" t="s">
        <v>6</v>
      </c>
      <c r="B434" s="56" t="s">
        <v>19</v>
      </c>
      <c r="C434" s="57" t="s">
        <v>18</v>
      </c>
      <c r="D434" s="56" t="s">
        <v>2</v>
      </c>
      <c r="E434" s="58" t="s">
        <v>11</v>
      </c>
      <c r="F434" s="61">
        <v>100</v>
      </c>
      <c r="G434" s="53">
        <f t="shared" si="70"/>
        <v>500.6</v>
      </c>
      <c r="H434" s="53">
        <f t="shared" si="70"/>
        <v>500.6</v>
      </c>
      <c r="I434" s="53"/>
      <c r="J434" s="53"/>
      <c r="K434" s="53">
        <f t="shared" si="68"/>
        <v>500.6</v>
      </c>
      <c r="L434" s="92">
        <f t="shared" si="69"/>
        <v>500.6</v>
      </c>
      <c r="M434" s="52"/>
      <c r="N434" s="52"/>
      <c r="O434" s="50">
        <f t="shared" si="71"/>
        <v>500.6</v>
      </c>
      <c r="P434" s="50">
        <f t="shared" si="71"/>
        <v>500.6</v>
      </c>
      <c r="Q434" s="50"/>
      <c r="R434" s="50"/>
      <c r="S434" s="50">
        <f t="shared" si="64"/>
        <v>500.6</v>
      </c>
      <c r="T434" s="50">
        <f t="shared" si="65"/>
        <v>500.6</v>
      </c>
      <c r="U434" s="50"/>
      <c r="V434" s="50"/>
      <c r="W434" s="50">
        <f t="shared" si="60"/>
        <v>500.6</v>
      </c>
      <c r="X434" s="50">
        <f t="shared" si="61"/>
        <v>500.6</v>
      </c>
      <c r="Y434" s="50"/>
      <c r="Z434" s="50"/>
      <c r="AA434" s="50">
        <f t="shared" si="62"/>
        <v>500.6</v>
      </c>
      <c r="AB434" s="50">
        <f t="shared" si="63"/>
        <v>500.6</v>
      </c>
    </row>
    <row r="435" spans="1:28" ht="22.5" x14ac:dyDescent="0.2">
      <c r="A435" s="43" t="s">
        <v>5</v>
      </c>
      <c r="B435" s="56" t="s">
        <v>19</v>
      </c>
      <c r="C435" s="57" t="s">
        <v>18</v>
      </c>
      <c r="D435" s="56" t="s">
        <v>2</v>
      </c>
      <c r="E435" s="58" t="s">
        <v>11</v>
      </c>
      <c r="F435" s="61">
        <v>120</v>
      </c>
      <c r="G435" s="53">
        <v>500.6</v>
      </c>
      <c r="H435" s="53">
        <v>500.6</v>
      </c>
      <c r="I435" s="53"/>
      <c r="J435" s="53"/>
      <c r="K435" s="53">
        <f t="shared" si="68"/>
        <v>500.6</v>
      </c>
      <c r="L435" s="92">
        <f t="shared" si="69"/>
        <v>500.6</v>
      </c>
      <c r="M435" s="52"/>
      <c r="N435" s="52"/>
      <c r="O435" s="50">
        <f t="shared" si="71"/>
        <v>500.6</v>
      </c>
      <c r="P435" s="50">
        <f t="shared" si="71"/>
        <v>500.6</v>
      </c>
      <c r="Q435" s="50"/>
      <c r="R435" s="50"/>
      <c r="S435" s="50">
        <f t="shared" si="64"/>
        <v>500.6</v>
      </c>
      <c r="T435" s="50">
        <f t="shared" si="65"/>
        <v>500.6</v>
      </c>
      <c r="U435" s="50"/>
      <c r="V435" s="50"/>
      <c r="W435" s="50">
        <f t="shared" si="60"/>
        <v>500.6</v>
      </c>
      <c r="X435" s="50">
        <f t="shared" si="61"/>
        <v>500.6</v>
      </c>
      <c r="Y435" s="50"/>
      <c r="Z435" s="50"/>
      <c r="AA435" s="50">
        <f t="shared" si="62"/>
        <v>500.6</v>
      </c>
      <c r="AB435" s="50">
        <f t="shared" si="63"/>
        <v>500.6</v>
      </c>
    </row>
    <row r="436" spans="1:28" ht="33.75" x14ac:dyDescent="0.2">
      <c r="A436" s="62" t="s">
        <v>16</v>
      </c>
      <c r="B436" s="113" t="s">
        <v>12</v>
      </c>
      <c r="C436" s="114" t="s">
        <v>3</v>
      </c>
      <c r="D436" s="113" t="s">
        <v>2</v>
      </c>
      <c r="E436" s="115" t="s">
        <v>9</v>
      </c>
      <c r="F436" s="116" t="s">
        <v>7</v>
      </c>
      <c r="G436" s="41">
        <f>G437</f>
        <v>1467.2</v>
      </c>
      <c r="H436" s="41">
        <f>H437</f>
        <v>1467.2</v>
      </c>
      <c r="I436" s="41"/>
      <c r="J436" s="41"/>
      <c r="K436" s="41">
        <f t="shared" si="68"/>
        <v>1467.2</v>
      </c>
      <c r="L436" s="42">
        <f t="shared" si="69"/>
        <v>1467.2</v>
      </c>
      <c r="M436" s="52"/>
      <c r="N436" s="52"/>
      <c r="O436" s="69">
        <f t="shared" si="71"/>
        <v>1467.2</v>
      </c>
      <c r="P436" s="69">
        <f t="shared" si="71"/>
        <v>1467.2</v>
      </c>
      <c r="Q436" s="69"/>
      <c r="R436" s="69"/>
      <c r="S436" s="69">
        <f t="shared" si="64"/>
        <v>1467.2</v>
      </c>
      <c r="T436" s="69">
        <f t="shared" si="65"/>
        <v>1467.2</v>
      </c>
      <c r="U436" s="69"/>
      <c r="V436" s="69"/>
      <c r="W436" s="69">
        <f t="shared" si="60"/>
        <v>1467.2</v>
      </c>
      <c r="X436" s="69">
        <f t="shared" si="61"/>
        <v>1467.2</v>
      </c>
      <c r="Y436" s="69"/>
      <c r="Z436" s="69"/>
      <c r="AA436" s="69">
        <f t="shared" si="62"/>
        <v>1467.2</v>
      </c>
      <c r="AB436" s="69">
        <f t="shared" si="63"/>
        <v>1467.2</v>
      </c>
    </row>
    <row r="437" spans="1:28" ht="22.5" x14ac:dyDescent="0.2">
      <c r="A437" s="43" t="s">
        <v>15</v>
      </c>
      <c r="B437" s="56" t="s">
        <v>12</v>
      </c>
      <c r="C437" s="57" t="s">
        <v>3</v>
      </c>
      <c r="D437" s="56" t="s">
        <v>2</v>
      </c>
      <c r="E437" s="58" t="s">
        <v>11</v>
      </c>
      <c r="F437" s="61" t="s">
        <v>7</v>
      </c>
      <c r="G437" s="53">
        <f>G438+G440</f>
        <v>1467.2</v>
      </c>
      <c r="H437" s="53">
        <f>H438+H440</f>
        <v>1467.2</v>
      </c>
      <c r="I437" s="53"/>
      <c r="J437" s="53"/>
      <c r="K437" s="53">
        <f t="shared" si="68"/>
        <v>1467.2</v>
      </c>
      <c r="L437" s="92">
        <f t="shared" si="69"/>
        <v>1467.2</v>
      </c>
      <c r="M437" s="52"/>
      <c r="N437" s="52"/>
      <c r="O437" s="50">
        <f t="shared" si="71"/>
        <v>1467.2</v>
      </c>
      <c r="P437" s="50">
        <f t="shared" si="71"/>
        <v>1467.2</v>
      </c>
      <c r="Q437" s="50"/>
      <c r="R437" s="50"/>
      <c r="S437" s="50">
        <f t="shared" si="64"/>
        <v>1467.2</v>
      </c>
      <c r="T437" s="50">
        <f t="shared" si="65"/>
        <v>1467.2</v>
      </c>
      <c r="U437" s="50"/>
      <c r="V437" s="50"/>
      <c r="W437" s="50">
        <f t="shared" si="60"/>
        <v>1467.2</v>
      </c>
      <c r="X437" s="50">
        <f t="shared" si="61"/>
        <v>1467.2</v>
      </c>
      <c r="Y437" s="50"/>
      <c r="Z437" s="50"/>
      <c r="AA437" s="50">
        <f t="shared" si="62"/>
        <v>1467.2</v>
      </c>
      <c r="AB437" s="50">
        <f t="shared" si="63"/>
        <v>1467.2</v>
      </c>
    </row>
    <row r="438" spans="1:28" ht="56.25" x14ac:dyDescent="0.2">
      <c r="A438" s="43" t="s">
        <v>6</v>
      </c>
      <c r="B438" s="56" t="s">
        <v>12</v>
      </c>
      <c r="C438" s="57" t="s">
        <v>3</v>
      </c>
      <c r="D438" s="56" t="s">
        <v>2</v>
      </c>
      <c r="E438" s="58" t="s">
        <v>11</v>
      </c>
      <c r="F438" s="61">
        <v>100</v>
      </c>
      <c r="G438" s="53">
        <f>G439</f>
        <v>1411.2</v>
      </c>
      <c r="H438" s="53">
        <f>H439</f>
        <v>1411.2</v>
      </c>
      <c r="I438" s="53"/>
      <c r="J438" s="53"/>
      <c r="K438" s="53">
        <f t="shared" si="68"/>
        <v>1411.2</v>
      </c>
      <c r="L438" s="92">
        <f t="shared" si="69"/>
        <v>1411.2</v>
      </c>
      <c r="M438" s="52"/>
      <c r="N438" s="52"/>
      <c r="O438" s="50">
        <f t="shared" si="71"/>
        <v>1411.2</v>
      </c>
      <c r="P438" s="50">
        <f t="shared" si="71"/>
        <v>1411.2</v>
      </c>
      <c r="Q438" s="50"/>
      <c r="R438" s="50"/>
      <c r="S438" s="50">
        <f t="shared" si="64"/>
        <v>1411.2</v>
      </c>
      <c r="T438" s="50">
        <f t="shared" si="65"/>
        <v>1411.2</v>
      </c>
      <c r="U438" s="50"/>
      <c r="V438" s="50"/>
      <c r="W438" s="50">
        <f t="shared" si="60"/>
        <v>1411.2</v>
      </c>
      <c r="X438" s="50">
        <f t="shared" si="61"/>
        <v>1411.2</v>
      </c>
      <c r="Y438" s="50"/>
      <c r="Z438" s="50"/>
      <c r="AA438" s="50">
        <f t="shared" si="62"/>
        <v>1411.2</v>
      </c>
      <c r="AB438" s="50">
        <f t="shared" si="63"/>
        <v>1411.2</v>
      </c>
    </row>
    <row r="439" spans="1:28" ht="22.5" x14ac:dyDescent="0.2">
      <c r="A439" s="43" t="s">
        <v>5</v>
      </c>
      <c r="B439" s="56" t="s">
        <v>12</v>
      </c>
      <c r="C439" s="57" t="s">
        <v>3</v>
      </c>
      <c r="D439" s="56" t="s">
        <v>2</v>
      </c>
      <c r="E439" s="58" t="s">
        <v>11</v>
      </c>
      <c r="F439" s="61">
        <v>120</v>
      </c>
      <c r="G439" s="53">
        <f>1049+45.4+316.8</f>
        <v>1411.2</v>
      </c>
      <c r="H439" s="53">
        <f>1049+45.4+316.8</f>
        <v>1411.2</v>
      </c>
      <c r="I439" s="53"/>
      <c r="J439" s="53"/>
      <c r="K439" s="53">
        <f t="shared" si="68"/>
        <v>1411.2</v>
      </c>
      <c r="L439" s="92">
        <f t="shared" si="69"/>
        <v>1411.2</v>
      </c>
      <c r="M439" s="52"/>
      <c r="N439" s="52"/>
      <c r="O439" s="50">
        <f t="shared" si="71"/>
        <v>1411.2</v>
      </c>
      <c r="P439" s="50">
        <f t="shared" si="71"/>
        <v>1411.2</v>
      </c>
      <c r="Q439" s="50"/>
      <c r="R439" s="50"/>
      <c r="S439" s="50">
        <f t="shared" si="64"/>
        <v>1411.2</v>
      </c>
      <c r="T439" s="50">
        <f t="shared" si="65"/>
        <v>1411.2</v>
      </c>
      <c r="U439" s="50"/>
      <c r="V439" s="50"/>
      <c r="W439" s="50">
        <f t="shared" si="60"/>
        <v>1411.2</v>
      </c>
      <c r="X439" s="50">
        <f t="shared" si="61"/>
        <v>1411.2</v>
      </c>
      <c r="Y439" s="50"/>
      <c r="Z439" s="50"/>
      <c r="AA439" s="50">
        <f t="shared" si="62"/>
        <v>1411.2</v>
      </c>
      <c r="AB439" s="50">
        <f t="shared" si="63"/>
        <v>1411.2</v>
      </c>
    </row>
    <row r="440" spans="1:28" ht="22.5" x14ac:dyDescent="0.2">
      <c r="A440" s="43" t="s">
        <v>14</v>
      </c>
      <c r="B440" s="56" t="s">
        <v>12</v>
      </c>
      <c r="C440" s="57" t="s">
        <v>3</v>
      </c>
      <c r="D440" s="56" t="s">
        <v>2</v>
      </c>
      <c r="E440" s="58" t="s">
        <v>11</v>
      </c>
      <c r="F440" s="61">
        <v>200</v>
      </c>
      <c r="G440" s="53">
        <f>G441</f>
        <v>56</v>
      </c>
      <c r="H440" s="53">
        <f>H441</f>
        <v>56</v>
      </c>
      <c r="I440" s="53"/>
      <c r="J440" s="53"/>
      <c r="K440" s="53">
        <f t="shared" si="68"/>
        <v>56</v>
      </c>
      <c r="L440" s="92">
        <f t="shared" si="69"/>
        <v>56</v>
      </c>
      <c r="M440" s="52"/>
      <c r="N440" s="52"/>
      <c r="O440" s="50">
        <f t="shared" si="71"/>
        <v>56</v>
      </c>
      <c r="P440" s="50">
        <f t="shared" si="71"/>
        <v>56</v>
      </c>
      <c r="Q440" s="50"/>
      <c r="R440" s="50"/>
      <c r="S440" s="50">
        <f t="shared" si="64"/>
        <v>56</v>
      </c>
      <c r="T440" s="50">
        <f t="shared" si="65"/>
        <v>56</v>
      </c>
      <c r="U440" s="50"/>
      <c r="V440" s="50"/>
      <c r="W440" s="50">
        <f t="shared" si="60"/>
        <v>56</v>
      </c>
      <c r="X440" s="50">
        <f t="shared" si="61"/>
        <v>56</v>
      </c>
      <c r="Y440" s="50"/>
      <c r="Z440" s="50"/>
      <c r="AA440" s="50">
        <f t="shared" si="62"/>
        <v>56</v>
      </c>
      <c r="AB440" s="50">
        <f t="shared" si="63"/>
        <v>56</v>
      </c>
    </row>
    <row r="441" spans="1:28" ht="22.5" x14ac:dyDescent="0.2">
      <c r="A441" s="43" t="s">
        <v>13</v>
      </c>
      <c r="B441" s="56" t="s">
        <v>12</v>
      </c>
      <c r="C441" s="57" t="s">
        <v>3</v>
      </c>
      <c r="D441" s="56" t="s">
        <v>2</v>
      </c>
      <c r="E441" s="58" t="s">
        <v>11</v>
      </c>
      <c r="F441" s="61">
        <v>240</v>
      </c>
      <c r="G441" s="53">
        <v>56</v>
      </c>
      <c r="H441" s="53">
        <v>56</v>
      </c>
      <c r="I441" s="53"/>
      <c r="J441" s="53"/>
      <c r="K441" s="53">
        <f t="shared" si="68"/>
        <v>56</v>
      </c>
      <c r="L441" s="92">
        <f t="shared" si="69"/>
        <v>56</v>
      </c>
      <c r="M441" s="52"/>
      <c r="N441" s="52"/>
      <c r="O441" s="50">
        <f t="shared" si="71"/>
        <v>56</v>
      </c>
      <c r="P441" s="50">
        <f t="shared" si="71"/>
        <v>56</v>
      </c>
      <c r="Q441" s="50"/>
      <c r="R441" s="50"/>
      <c r="S441" s="50">
        <f t="shared" si="64"/>
        <v>56</v>
      </c>
      <c r="T441" s="50">
        <f t="shared" si="65"/>
        <v>56</v>
      </c>
      <c r="U441" s="50"/>
      <c r="V441" s="50"/>
      <c r="W441" s="50">
        <f t="shared" si="60"/>
        <v>56</v>
      </c>
      <c r="X441" s="50">
        <f t="shared" si="61"/>
        <v>56</v>
      </c>
      <c r="Y441" s="50"/>
      <c r="Z441" s="50"/>
      <c r="AA441" s="50">
        <f t="shared" si="62"/>
        <v>56</v>
      </c>
      <c r="AB441" s="50">
        <f t="shared" si="63"/>
        <v>56</v>
      </c>
    </row>
    <row r="442" spans="1:28" ht="22.5" x14ac:dyDescent="0.2">
      <c r="A442" s="62" t="s">
        <v>149</v>
      </c>
      <c r="B442" s="113" t="s">
        <v>148</v>
      </c>
      <c r="C442" s="114" t="s">
        <v>3</v>
      </c>
      <c r="D442" s="113" t="s">
        <v>2</v>
      </c>
      <c r="E442" s="115" t="s">
        <v>9</v>
      </c>
      <c r="F442" s="116" t="s">
        <v>7</v>
      </c>
      <c r="G442" s="41">
        <f t="shared" ref="G442:H444" si="72">G443</f>
        <v>5000</v>
      </c>
      <c r="H442" s="41">
        <f t="shared" si="72"/>
        <v>5000</v>
      </c>
      <c r="I442" s="41"/>
      <c r="J442" s="41"/>
      <c r="K442" s="41">
        <f t="shared" si="68"/>
        <v>5000</v>
      </c>
      <c r="L442" s="42">
        <f t="shared" si="69"/>
        <v>5000</v>
      </c>
      <c r="M442" s="52"/>
      <c r="N442" s="52"/>
      <c r="O442" s="69">
        <f t="shared" si="71"/>
        <v>5000</v>
      </c>
      <c r="P442" s="69">
        <f t="shared" si="71"/>
        <v>5000</v>
      </c>
      <c r="Q442" s="69"/>
      <c r="R442" s="69"/>
      <c r="S442" s="69">
        <f t="shared" si="64"/>
        <v>5000</v>
      </c>
      <c r="T442" s="69">
        <f t="shared" si="65"/>
        <v>5000</v>
      </c>
      <c r="U442" s="69"/>
      <c r="V442" s="69"/>
      <c r="W442" s="69">
        <f t="shared" si="60"/>
        <v>5000</v>
      </c>
      <c r="X442" s="69">
        <f t="shared" si="61"/>
        <v>5000</v>
      </c>
      <c r="Y442" s="69"/>
      <c r="Z442" s="69"/>
      <c r="AA442" s="69">
        <f t="shared" si="62"/>
        <v>5000</v>
      </c>
      <c r="AB442" s="69">
        <f t="shared" si="63"/>
        <v>5000</v>
      </c>
    </row>
    <row r="443" spans="1:28" ht="22.5" x14ac:dyDescent="0.2">
      <c r="A443" s="43" t="s">
        <v>149</v>
      </c>
      <c r="B443" s="56" t="s">
        <v>148</v>
      </c>
      <c r="C443" s="57" t="s">
        <v>3</v>
      </c>
      <c r="D443" s="56" t="s">
        <v>2</v>
      </c>
      <c r="E443" s="58" t="s">
        <v>147</v>
      </c>
      <c r="F443" s="61" t="s">
        <v>7</v>
      </c>
      <c r="G443" s="53">
        <f t="shared" si="72"/>
        <v>5000</v>
      </c>
      <c r="H443" s="53">
        <f t="shared" si="72"/>
        <v>5000</v>
      </c>
      <c r="I443" s="53"/>
      <c r="J443" s="53"/>
      <c r="K443" s="53">
        <f t="shared" si="68"/>
        <v>5000</v>
      </c>
      <c r="L443" s="92">
        <f t="shared" si="69"/>
        <v>5000</v>
      </c>
      <c r="M443" s="52"/>
      <c r="N443" s="52"/>
      <c r="O443" s="50">
        <f t="shared" si="71"/>
        <v>5000</v>
      </c>
      <c r="P443" s="50">
        <f t="shared" si="71"/>
        <v>5000</v>
      </c>
      <c r="Q443" s="50"/>
      <c r="R443" s="50"/>
      <c r="S443" s="50">
        <f t="shared" si="64"/>
        <v>5000</v>
      </c>
      <c r="T443" s="50">
        <f t="shared" si="65"/>
        <v>5000</v>
      </c>
      <c r="U443" s="50"/>
      <c r="V443" s="50"/>
      <c r="W443" s="50">
        <f t="shared" si="60"/>
        <v>5000</v>
      </c>
      <c r="X443" s="50">
        <f t="shared" si="61"/>
        <v>5000</v>
      </c>
      <c r="Y443" s="50"/>
      <c r="Z443" s="50"/>
      <c r="AA443" s="50">
        <f t="shared" si="62"/>
        <v>5000</v>
      </c>
      <c r="AB443" s="50">
        <f t="shared" si="63"/>
        <v>5000</v>
      </c>
    </row>
    <row r="444" spans="1:28" x14ac:dyDescent="0.2">
      <c r="A444" s="43" t="s">
        <v>71</v>
      </c>
      <c r="B444" s="56" t="s">
        <v>148</v>
      </c>
      <c r="C444" s="57" t="s">
        <v>3</v>
      </c>
      <c r="D444" s="56" t="s">
        <v>2</v>
      </c>
      <c r="E444" s="58" t="s">
        <v>147</v>
      </c>
      <c r="F444" s="61">
        <v>800</v>
      </c>
      <c r="G444" s="53">
        <f t="shared" si="72"/>
        <v>5000</v>
      </c>
      <c r="H444" s="53">
        <f t="shared" si="72"/>
        <v>5000</v>
      </c>
      <c r="I444" s="53"/>
      <c r="J444" s="53"/>
      <c r="K444" s="53">
        <f t="shared" si="68"/>
        <v>5000</v>
      </c>
      <c r="L444" s="92">
        <f t="shared" si="69"/>
        <v>5000</v>
      </c>
      <c r="M444" s="52"/>
      <c r="N444" s="52"/>
      <c r="O444" s="50">
        <f t="shared" si="71"/>
        <v>5000</v>
      </c>
      <c r="P444" s="50">
        <f t="shared" si="71"/>
        <v>5000</v>
      </c>
      <c r="Q444" s="50"/>
      <c r="R444" s="50"/>
      <c r="S444" s="50">
        <f t="shared" si="64"/>
        <v>5000</v>
      </c>
      <c r="T444" s="50">
        <f t="shared" si="65"/>
        <v>5000</v>
      </c>
      <c r="U444" s="50"/>
      <c r="V444" s="50"/>
      <c r="W444" s="50">
        <f t="shared" si="60"/>
        <v>5000</v>
      </c>
      <c r="X444" s="50">
        <f t="shared" si="61"/>
        <v>5000</v>
      </c>
      <c r="Y444" s="50"/>
      <c r="Z444" s="50"/>
      <c r="AA444" s="50">
        <f t="shared" si="62"/>
        <v>5000</v>
      </c>
      <c r="AB444" s="50">
        <f t="shared" si="63"/>
        <v>5000</v>
      </c>
    </row>
    <row r="445" spans="1:28" x14ac:dyDescent="0.2">
      <c r="A445" s="43" t="s">
        <v>144</v>
      </c>
      <c r="B445" s="56" t="s">
        <v>148</v>
      </c>
      <c r="C445" s="57" t="s">
        <v>3</v>
      </c>
      <c r="D445" s="56" t="s">
        <v>2</v>
      </c>
      <c r="E445" s="58" t="s">
        <v>147</v>
      </c>
      <c r="F445" s="61">
        <v>870</v>
      </c>
      <c r="G445" s="53">
        <v>5000</v>
      </c>
      <c r="H445" s="53">
        <v>5000</v>
      </c>
      <c r="I445" s="53"/>
      <c r="J445" s="53"/>
      <c r="K445" s="53">
        <f t="shared" si="68"/>
        <v>5000</v>
      </c>
      <c r="L445" s="92">
        <f t="shared" si="69"/>
        <v>5000</v>
      </c>
      <c r="M445" s="52"/>
      <c r="N445" s="52"/>
      <c r="O445" s="50">
        <f t="shared" si="71"/>
        <v>5000</v>
      </c>
      <c r="P445" s="50">
        <f t="shared" si="71"/>
        <v>5000</v>
      </c>
      <c r="Q445" s="50"/>
      <c r="R445" s="50"/>
      <c r="S445" s="50">
        <f t="shared" si="64"/>
        <v>5000</v>
      </c>
      <c r="T445" s="50">
        <f t="shared" si="65"/>
        <v>5000</v>
      </c>
      <c r="U445" s="50"/>
      <c r="V445" s="50"/>
      <c r="W445" s="50">
        <f t="shared" si="60"/>
        <v>5000</v>
      </c>
      <c r="X445" s="50">
        <f t="shared" si="61"/>
        <v>5000</v>
      </c>
      <c r="Y445" s="50"/>
      <c r="Z445" s="50"/>
      <c r="AA445" s="50">
        <f t="shared" si="62"/>
        <v>5000</v>
      </c>
      <c r="AB445" s="50">
        <f t="shared" si="63"/>
        <v>5000</v>
      </c>
    </row>
    <row r="446" spans="1:28" ht="22.5" x14ac:dyDescent="0.2">
      <c r="A446" s="62" t="s">
        <v>10</v>
      </c>
      <c r="B446" s="113" t="s">
        <v>4</v>
      </c>
      <c r="C446" s="114" t="s">
        <v>3</v>
      </c>
      <c r="D446" s="113" t="s">
        <v>2</v>
      </c>
      <c r="E446" s="115" t="s">
        <v>9</v>
      </c>
      <c r="F446" s="116" t="s">
        <v>7</v>
      </c>
      <c r="G446" s="41">
        <f>G447+G450+G453</f>
        <v>7541.4</v>
      </c>
      <c r="H446" s="41">
        <f>H447+H450+H453</f>
        <v>7849.3</v>
      </c>
      <c r="I446" s="41">
        <f>I453</f>
        <v>-20.361000000000001</v>
      </c>
      <c r="J446" s="41">
        <f>J453</f>
        <v>128.82499999999999</v>
      </c>
      <c r="K446" s="41">
        <f t="shared" si="68"/>
        <v>7521.0389999999998</v>
      </c>
      <c r="L446" s="42">
        <f t="shared" si="69"/>
        <v>7978.125</v>
      </c>
      <c r="M446" s="52"/>
      <c r="N446" s="52"/>
      <c r="O446" s="69">
        <f t="shared" si="71"/>
        <v>7521.0389999999998</v>
      </c>
      <c r="P446" s="69">
        <f t="shared" si="71"/>
        <v>7978.125</v>
      </c>
      <c r="Q446" s="69"/>
      <c r="R446" s="69"/>
      <c r="S446" s="69">
        <f t="shared" si="64"/>
        <v>7521.0389999999998</v>
      </c>
      <c r="T446" s="69">
        <f t="shared" si="65"/>
        <v>7978.125</v>
      </c>
      <c r="U446" s="69"/>
      <c r="V446" s="69"/>
      <c r="W446" s="69">
        <f t="shared" si="60"/>
        <v>7521.0389999999998</v>
      </c>
      <c r="X446" s="69">
        <f t="shared" si="61"/>
        <v>7978.125</v>
      </c>
      <c r="Y446" s="69"/>
      <c r="Z446" s="69"/>
      <c r="AA446" s="69">
        <f t="shared" si="62"/>
        <v>7521.0389999999998</v>
      </c>
      <c r="AB446" s="69">
        <f t="shared" si="63"/>
        <v>7978.125</v>
      </c>
    </row>
    <row r="447" spans="1:28" ht="45" x14ac:dyDescent="0.2">
      <c r="A447" s="43" t="s">
        <v>8</v>
      </c>
      <c r="B447" s="56" t="s">
        <v>4</v>
      </c>
      <c r="C447" s="57" t="s">
        <v>3</v>
      </c>
      <c r="D447" s="56" t="s">
        <v>2</v>
      </c>
      <c r="E447" s="58" t="s">
        <v>1</v>
      </c>
      <c r="F447" s="61" t="s">
        <v>7</v>
      </c>
      <c r="G447" s="53">
        <f>G448</f>
        <v>440</v>
      </c>
      <c r="H447" s="53">
        <f>H448</f>
        <v>440</v>
      </c>
      <c r="I447" s="53"/>
      <c r="J447" s="53"/>
      <c r="K447" s="53">
        <f t="shared" si="68"/>
        <v>440</v>
      </c>
      <c r="L447" s="92">
        <f t="shared" si="69"/>
        <v>440</v>
      </c>
      <c r="M447" s="52"/>
      <c r="N447" s="52"/>
      <c r="O447" s="50">
        <f t="shared" si="71"/>
        <v>440</v>
      </c>
      <c r="P447" s="50">
        <f t="shared" si="71"/>
        <v>440</v>
      </c>
      <c r="Q447" s="50"/>
      <c r="R447" s="50"/>
      <c r="S447" s="50">
        <f t="shared" si="64"/>
        <v>440</v>
      </c>
      <c r="T447" s="50">
        <f t="shared" si="65"/>
        <v>440</v>
      </c>
      <c r="U447" s="50"/>
      <c r="V447" s="50"/>
      <c r="W447" s="50">
        <f t="shared" si="60"/>
        <v>440</v>
      </c>
      <c r="X447" s="50">
        <f t="shared" si="61"/>
        <v>440</v>
      </c>
      <c r="Y447" s="50"/>
      <c r="Z447" s="50"/>
      <c r="AA447" s="50">
        <f t="shared" si="62"/>
        <v>440</v>
      </c>
      <c r="AB447" s="50">
        <f t="shared" si="63"/>
        <v>440</v>
      </c>
    </row>
    <row r="448" spans="1:28" ht="56.25" x14ac:dyDescent="0.2">
      <c r="A448" s="43" t="s">
        <v>6</v>
      </c>
      <c r="B448" s="56" t="s">
        <v>4</v>
      </c>
      <c r="C448" s="57" t="s">
        <v>3</v>
      </c>
      <c r="D448" s="56" t="s">
        <v>2</v>
      </c>
      <c r="E448" s="58" t="s">
        <v>1</v>
      </c>
      <c r="F448" s="61">
        <v>100</v>
      </c>
      <c r="G448" s="53">
        <f>G449</f>
        <v>440</v>
      </c>
      <c r="H448" s="53">
        <f>H449</f>
        <v>440</v>
      </c>
      <c r="I448" s="53"/>
      <c r="J448" s="53"/>
      <c r="K448" s="53">
        <f t="shared" si="68"/>
        <v>440</v>
      </c>
      <c r="L448" s="92">
        <f t="shared" si="69"/>
        <v>440</v>
      </c>
      <c r="M448" s="52"/>
      <c r="N448" s="52"/>
      <c r="O448" s="50">
        <f t="shared" si="71"/>
        <v>440</v>
      </c>
      <c r="P448" s="50">
        <f t="shared" si="71"/>
        <v>440</v>
      </c>
      <c r="Q448" s="50"/>
      <c r="R448" s="50"/>
      <c r="S448" s="50">
        <f t="shared" si="64"/>
        <v>440</v>
      </c>
      <c r="T448" s="50">
        <f t="shared" si="65"/>
        <v>440</v>
      </c>
      <c r="U448" s="50"/>
      <c r="V448" s="50"/>
      <c r="W448" s="50">
        <f t="shared" si="60"/>
        <v>440</v>
      </c>
      <c r="X448" s="50">
        <f t="shared" si="61"/>
        <v>440</v>
      </c>
      <c r="Y448" s="50"/>
      <c r="Z448" s="50"/>
      <c r="AA448" s="50">
        <f t="shared" si="62"/>
        <v>440</v>
      </c>
      <c r="AB448" s="50">
        <f t="shared" si="63"/>
        <v>440</v>
      </c>
    </row>
    <row r="449" spans="1:28" ht="22.5" x14ac:dyDescent="0.2">
      <c r="A449" s="43" t="s">
        <v>5</v>
      </c>
      <c r="B449" s="56" t="s">
        <v>4</v>
      </c>
      <c r="C449" s="57" t="s">
        <v>3</v>
      </c>
      <c r="D449" s="56" t="s">
        <v>2</v>
      </c>
      <c r="E449" s="58" t="s">
        <v>1</v>
      </c>
      <c r="F449" s="61">
        <v>120</v>
      </c>
      <c r="G449" s="53">
        <v>440</v>
      </c>
      <c r="H449" s="53">
        <v>440</v>
      </c>
      <c r="I449" s="53"/>
      <c r="J449" s="53"/>
      <c r="K449" s="53">
        <f t="shared" si="68"/>
        <v>440</v>
      </c>
      <c r="L449" s="92">
        <f t="shared" si="69"/>
        <v>440</v>
      </c>
      <c r="M449" s="52"/>
      <c r="N449" s="52"/>
      <c r="O449" s="50">
        <f t="shared" si="71"/>
        <v>440</v>
      </c>
      <c r="P449" s="50">
        <f t="shared" si="71"/>
        <v>440</v>
      </c>
      <c r="Q449" s="50"/>
      <c r="R449" s="50"/>
      <c r="S449" s="50">
        <f t="shared" si="64"/>
        <v>440</v>
      </c>
      <c r="T449" s="50">
        <f t="shared" si="65"/>
        <v>440</v>
      </c>
      <c r="U449" s="50"/>
      <c r="V449" s="50"/>
      <c r="W449" s="50">
        <f t="shared" si="60"/>
        <v>440</v>
      </c>
      <c r="X449" s="50">
        <f t="shared" si="61"/>
        <v>440</v>
      </c>
      <c r="Y449" s="50"/>
      <c r="Z449" s="50"/>
      <c r="AA449" s="50">
        <f t="shared" si="62"/>
        <v>440</v>
      </c>
      <c r="AB449" s="50">
        <f t="shared" si="63"/>
        <v>440</v>
      </c>
    </row>
    <row r="450" spans="1:28" ht="33.75" x14ac:dyDescent="0.2">
      <c r="A450" s="43" t="s">
        <v>146</v>
      </c>
      <c r="B450" s="56" t="s">
        <v>4</v>
      </c>
      <c r="C450" s="57" t="s">
        <v>3</v>
      </c>
      <c r="D450" s="56" t="s">
        <v>2</v>
      </c>
      <c r="E450" s="58" t="s">
        <v>145</v>
      </c>
      <c r="F450" s="61" t="s">
        <v>7</v>
      </c>
      <c r="G450" s="53">
        <f>G451</f>
        <v>2500</v>
      </c>
      <c r="H450" s="53">
        <f>H451</f>
        <v>2500</v>
      </c>
      <c r="I450" s="53"/>
      <c r="J450" s="53"/>
      <c r="K450" s="53">
        <f t="shared" si="68"/>
        <v>2500</v>
      </c>
      <c r="L450" s="92">
        <f t="shared" si="69"/>
        <v>2500</v>
      </c>
      <c r="M450" s="52"/>
      <c r="N450" s="52"/>
      <c r="O450" s="50">
        <f t="shared" si="71"/>
        <v>2500</v>
      </c>
      <c r="P450" s="50">
        <f t="shared" si="71"/>
        <v>2500</v>
      </c>
      <c r="Q450" s="50"/>
      <c r="R450" s="50"/>
      <c r="S450" s="50">
        <f t="shared" si="64"/>
        <v>2500</v>
      </c>
      <c r="T450" s="50">
        <f t="shared" si="65"/>
        <v>2500</v>
      </c>
      <c r="U450" s="50"/>
      <c r="V450" s="50"/>
      <c r="W450" s="50">
        <f t="shared" si="60"/>
        <v>2500</v>
      </c>
      <c r="X450" s="50">
        <f t="shared" si="61"/>
        <v>2500</v>
      </c>
      <c r="Y450" s="50"/>
      <c r="Z450" s="50"/>
      <c r="AA450" s="50">
        <f t="shared" si="62"/>
        <v>2500</v>
      </c>
      <c r="AB450" s="50">
        <f t="shared" si="63"/>
        <v>2500</v>
      </c>
    </row>
    <row r="451" spans="1:28" x14ac:dyDescent="0.2">
      <c r="A451" s="43" t="s">
        <v>71</v>
      </c>
      <c r="B451" s="56" t="s">
        <v>4</v>
      </c>
      <c r="C451" s="57" t="s">
        <v>3</v>
      </c>
      <c r="D451" s="56" t="s">
        <v>2</v>
      </c>
      <c r="E451" s="58" t="s">
        <v>145</v>
      </c>
      <c r="F451" s="61">
        <v>800</v>
      </c>
      <c r="G451" s="53">
        <f>G452</f>
        <v>2500</v>
      </c>
      <c r="H451" s="53">
        <f>H452</f>
        <v>2500</v>
      </c>
      <c r="I451" s="53"/>
      <c r="J451" s="53"/>
      <c r="K451" s="53">
        <f t="shared" si="68"/>
        <v>2500</v>
      </c>
      <c r="L451" s="92">
        <f t="shared" si="69"/>
        <v>2500</v>
      </c>
      <c r="M451" s="52"/>
      <c r="N451" s="52"/>
      <c r="O451" s="50">
        <f t="shared" si="71"/>
        <v>2500</v>
      </c>
      <c r="P451" s="50">
        <f t="shared" si="71"/>
        <v>2500</v>
      </c>
      <c r="Q451" s="50"/>
      <c r="R451" s="50"/>
      <c r="S451" s="50">
        <f t="shared" si="64"/>
        <v>2500</v>
      </c>
      <c r="T451" s="50">
        <f t="shared" si="65"/>
        <v>2500</v>
      </c>
      <c r="U451" s="50"/>
      <c r="V451" s="50"/>
      <c r="W451" s="50">
        <f t="shared" si="60"/>
        <v>2500</v>
      </c>
      <c r="X451" s="50">
        <f t="shared" si="61"/>
        <v>2500</v>
      </c>
      <c r="Y451" s="50"/>
      <c r="Z451" s="50"/>
      <c r="AA451" s="50">
        <f t="shared" si="62"/>
        <v>2500</v>
      </c>
      <c r="AB451" s="50">
        <f t="shared" si="63"/>
        <v>2500</v>
      </c>
    </row>
    <row r="452" spans="1:28" x14ac:dyDescent="0.2">
      <c r="A452" s="43" t="s">
        <v>144</v>
      </c>
      <c r="B452" s="56" t="s">
        <v>4</v>
      </c>
      <c r="C452" s="57" t="s">
        <v>3</v>
      </c>
      <c r="D452" s="56" t="s">
        <v>2</v>
      </c>
      <c r="E452" s="58" t="s">
        <v>145</v>
      </c>
      <c r="F452" s="61">
        <v>870</v>
      </c>
      <c r="G452" s="53">
        <v>2500</v>
      </c>
      <c r="H452" s="53">
        <v>2500</v>
      </c>
      <c r="I452" s="53"/>
      <c r="J452" s="53"/>
      <c r="K452" s="53">
        <f t="shared" si="68"/>
        <v>2500</v>
      </c>
      <c r="L452" s="92">
        <f t="shared" si="69"/>
        <v>2500</v>
      </c>
      <c r="M452" s="52"/>
      <c r="N452" s="52"/>
      <c r="O452" s="50">
        <f t="shared" si="71"/>
        <v>2500</v>
      </c>
      <c r="P452" s="50">
        <f t="shared" si="71"/>
        <v>2500</v>
      </c>
      <c r="Q452" s="50"/>
      <c r="R452" s="50"/>
      <c r="S452" s="50">
        <f t="shared" si="64"/>
        <v>2500</v>
      </c>
      <c r="T452" s="50">
        <f t="shared" si="65"/>
        <v>2500</v>
      </c>
      <c r="U452" s="50"/>
      <c r="V452" s="50"/>
      <c r="W452" s="50">
        <f t="shared" si="60"/>
        <v>2500</v>
      </c>
      <c r="X452" s="50">
        <f t="shared" si="61"/>
        <v>2500</v>
      </c>
      <c r="Y452" s="50"/>
      <c r="Z452" s="50"/>
      <c r="AA452" s="50">
        <f t="shared" si="62"/>
        <v>2500</v>
      </c>
      <c r="AB452" s="50">
        <f t="shared" si="63"/>
        <v>2500</v>
      </c>
    </row>
    <row r="453" spans="1:28" ht="56.25" x14ac:dyDescent="0.2">
      <c r="A453" s="43" t="s">
        <v>306</v>
      </c>
      <c r="B453" s="56" t="s">
        <v>4</v>
      </c>
      <c r="C453" s="57" t="s">
        <v>3</v>
      </c>
      <c r="D453" s="56" t="s">
        <v>2</v>
      </c>
      <c r="E453" s="58" t="s">
        <v>143</v>
      </c>
      <c r="F453" s="61" t="s">
        <v>7</v>
      </c>
      <c r="G453" s="53">
        <f t="shared" ref="G453:J454" si="73">G454</f>
        <v>4601.3999999999996</v>
      </c>
      <c r="H453" s="53">
        <f t="shared" si="73"/>
        <v>4909.3</v>
      </c>
      <c r="I453" s="53">
        <f t="shared" si="73"/>
        <v>-20.361000000000001</v>
      </c>
      <c r="J453" s="53">
        <f t="shared" si="73"/>
        <v>128.82499999999999</v>
      </c>
      <c r="K453" s="53">
        <f t="shared" si="68"/>
        <v>4581.0389999999998</v>
      </c>
      <c r="L453" s="92">
        <f t="shared" si="69"/>
        <v>5038.125</v>
      </c>
      <c r="M453" s="52"/>
      <c r="N453" s="52"/>
      <c r="O453" s="50">
        <f t="shared" si="71"/>
        <v>4581.0389999999998</v>
      </c>
      <c r="P453" s="50">
        <f t="shared" si="71"/>
        <v>5038.125</v>
      </c>
      <c r="Q453" s="50"/>
      <c r="R453" s="50"/>
      <c r="S453" s="50">
        <f t="shared" si="64"/>
        <v>4581.0389999999998</v>
      </c>
      <c r="T453" s="50">
        <f t="shared" si="65"/>
        <v>5038.125</v>
      </c>
      <c r="U453" s="50"/>
      <c r="V453" s="50"/>
      <c r="W453" s="50">
        <f t="shared" si="60"/>
        <v>4581.0389999999998</v>
      </c>
      <c r="X453" s="50">
        <f t="shared" si="61"/>
        <v>5038.125</v>
      </c>
      <c r="Y453" s="50"/>
      <c r="Z453" s="50"/>
      <c r="AA453" s="50">
        <f t="shared" si="62"/>
        <v>4581.0389999999998</v>
      </c>
      <c r="AB453" s="50">
        <f t="shared" si="63"/>
        <v>5038.125</v>
      </c>
    </row>
    <row r="454" spans="1:28" x14ac:dyDescent="0.2">
      <c r="A454" s="43" t="s">
        <v>71</v>
      </c>
      <c r="B454" s="56" t="s">
        <v>4</v>
      </c>
      <c r="C454" s="57" t="s">
        <v>3</v>
      </c>
      <c r="D454" s="56" t="s">
        <v>2</v>
      </c>
      <c r="E454" s="58" t="s">
        <v>143</v>
      </c>
      <c r="F454" s="61">
        <v>800</v>
      </c>
      <c r="G454" s="53">
        <f t="shared" si="73"/>
        <v>4601.3999999999996</v>
      </c>
      <c r="H454" s="53">
        <f t="shared" si="73"/>
        <v>4909.3</v>
      </c>
      <c r="I454" s="53">
        <f t="shared" si="73"/>
        <v>-20.361000000000001</v>
      </c>
      <c r="J454" s="53">
        <f t="shared" si="73"/>
        <v>128.82499999999999</v>
      </c>
      <c r="K454" s="53">
        <f t="shared" si="68"/>
        <v>4581.0389999999998</v>
      </c>
      <c r="L454" s="92">
        <f t="shared" si="69"/>
        <v>5038.125</v>
      </c>
      <c r="M454" s="52"/>
      <c r="N454" s="52"/>
      <c r="O454" s="50">
        <f t="shared" si="71"/>
        <v>4581.0389999999998</v>
      </c>
      <c r="P454" s="50">
        <f t="shared" si="71"/>
        <v>5038.125</v>
      </c>
      <c r="Q454" s="50"/>
      <c r="R454" s="50"/>
      <c r="S454" s="50">
        <f t="shared" si="64"/>
        <v>4581.0389999999998</v>
      </c>
      <c r="T454" s="50">
        <f t="shared" si="65"/>
        <v>5038.125</v>
      </c>
      <c r="U454" s="50"/>
      <c r="V454" s="50"/>
      <c r="W454" s="50">
        <f t="shared" si="60"/>
        <v>4581.0389999999998</v>
      </c>
      <c r="X454" s="50">
        <f t="shared" si="61"/>
        <v>5038.125</v>
      </c>
      <c r="Y454" s="50"/>
      <c r="Z454" s="50"/>
      <c r="AA454" s="50">
        <f t="shared" si="62"/>
        <v>4581.0389999999998</v>
      </c>
      <c r="AB454" s="50">
        <f t="shared" si="63"/>
        <v>5038.125</v>
      </c>
    </row>
    <row r="455" spans="1:28" ht="13.5" thickBot="1" x14ac:dyDescent="0.25">
      <c r="A455" s="123" t="s">
        <v>144</v>
      </c>
      <c r="B455" s="124" t="s">
        <v>4</v>
      </c>
      <c r="C455" s="125" t="s">
        <v>3</v>
      </c>
      <c r="D455" s="124" t="s">
        <v>2</v>
      </c>
      <c r="E455" s="126" t="s">
        <v>143</v>
      </c>
      <c r="F455" s="127">
        <v>870</v>
      </c>
      <c r="G455" s="94">
        <v>4601.3999999999996</v>
      </c>
      <c r="H455" s="94">
        <v>4909.3</v>
      </c>
      <c r="I455" s="94">
        <f>-20.361</f>
        <v>-20.361000000000001</v>
      </c>
      <c r="J455" s="94">
        <f>-21.175+150</f>
        <v>128.82499999999999</v>
      </c>
      <c r="K455" s="94">
        <f t="shared" si="68"/>
        <v>4581.0389999999998</v>
      </c>
      <c r="L455" s="128">
        <f t="shared" si="69"/>
        <v>5038.125</v>
      </c>
      <c r="M455" s="83"/>
      <c r="N455" s="83"/>
      <c r="O455" s="90">
        <f t="shared" si="71"/>
        <v>4581.0389999999998</v>
      </c>
      <c r="P455" s="90">
        <f t="shared" si="71"/>
        <v>5038.125</v>
      </c>
      <c r="Q455" s="90"/>
      <c r="R455" s="90"/>
      <c r="S455" s="90">
        <f t="shared" si="64"/>
        <v>4581.0389999999998</v>
      </c>
      <c r="T455" s="90">
        <f t="shared" si="65"/>
        <v>5038.125</v>
      </c>
      <c r="U455" s="90"/>
      <c r="V455" s="90"/>
      <c r="W455" s="90">
        <f t="shared" si="60"/>
        <v>4581.0389999999998</v>
      </c>
      <c r="X455" s="90">
        <f t="shared" si="61"/>
        <v>5038.125</v>
      </c>
      <c r="Y455" s="90"/>
      <c r="Z455" s="90"/>
      <c r="AA455" s="90">
        <f t="shared" si="62"/>
        <v>4581.0389999999998</v>
      </c>
      <c r="AB455" s="90">
        <f t="shared" si="63"/>
        <v>5038.125</v>
      </c>
    </row>
    <row r="456" spans="1:28" ht="13.5" thickBot="1" x14ac:dyDescent="0.25">
      <c r="A456" s="129" t="s">
        <v>256</v>
      </c>
      <c r="B456" s="130"/>
      <c r="C456" s="131"/>
      <c r="D456" s="130"/>
      <c r="E456" s="132"/>
      <c r="F456" s="133"/>
      <c r="G456" s="134">
        <v>20000</v>
      </c>
      <c r="H456" s="87">
        <v>35000</v>
      </c>
      <c r="I456" s="134"/>
      <c r="J456" s="86"/>
      <c r="K456" s="134">
        <f t="shared" si="68"/>
        <v>20000</v>
      </c>
      <c r="L456" s="86">
        <f t="shared" si="69"/>
        <v>35000</v>
      </c>
      <c r="M456" s="135"/>
      <c r="N456" s="135"/>
      <c r="O456" s="86">
        <f t="shared" si="71"/>
        <v>20000</v>
      </c>
      <c r="P456" s="87">
        <f t="shared" si="71"/>
        <v>35000</v>
      </c>
      <c r="Q456" s="86"/>
      <c r="R456" s="87"/>
      <c r="S456" s="86">
        <f t="shared" si="64"/>
        <v>20000</v>
      </c>
      <c r="T456" s="87">
        <f t="shared" si="65"/>
        <v>35000</v>
      </c>
      <c r="U456" s="86"/>
      <c r="V456" s="87"/>
      <c r="W456" s="86">
        <f t="shared" si="60"/>
        <v>20000</v>
      </c>
      <c r="X456" s="87">
        <f t="shared" si="61"/>
        <v>35000</v>
      </c>
      <c r="Y456" s="86"/>
      <c r="Z456" s="87"/>
      <c r="AA456" s="86">
        <f t="shared" si="62"/>
        <v>20000</v>
      </c>
      <c r="AB456" s="87">
        <f t="shared" si="63"/>
        <v>35000</v>
      </c>
    </row>
    <row r="457" spans="1:28" ht="13.5" thickBot="1" x14ac:dyDescent="0.25">
      <c r="A457" s="196" t="s">
        <v>0</v>
      </c>
      <c r="B457" s="196"/>
      <c r="C457" s="196"/>
      <c r="D457" s="196"/>
      <c r="E457" s="196"/>
      <c r="F457" s="196"/>
      <c r="G457" s="85">
        <f>G15+G415+G456</f>
        <v>1075883.2</v>
      </c>
      <c r="H457" s="87">
        <f>H15+H415+H456</f>
        <v>1112759.7000000002</v>
      </c>
      <c r="I457" s="85">
        <f>I15+I415</f>
        <v>2274.9</v>
      </c>
      <c r="J457" s="86">
        <f>J15+J415</f>
        <v>2355.9</v>
      </c>
      <c r="K457" s="134">
        <f>G457+I457</f>
        <v>1078158.0999999999</v>
      </c>
      <c r="L457" s="86">
        <f>H457+J457</f>
        <v>1115115.6000000001</v>
      </c>
      <c r="M457" s="86">
        <f>M15+M415</f>
        <v>42465</v>
      </c>
      <c r="N457" s="86">
        <f>N15+N415</f>
        <v>42940</v>
      </c>
      <c r="O457" s="86">
        <f t="shared" si="71"/>
        <v>1120623.0999999999</v>
      </c>
      <c r="P457" s="87">
        <f t="shared" si="71"/>
        <v>1158055.6000000001</v>
      </c>
      <c r="Q457" s="86">
        <f>Q415+Q15</f>
        <v>10000</v>
      </c>
      <c r="R457" s="86">
        <f>R415+R15</f>
        <v>0</v>
      </c>
      <c r="S457" s="86">
        <f t="shared" si="64"/>
        <v>1130623.0999999999</v>
      </c>
      <c r="T457" s="87">
        <f t="shared" si="65"/>
        <v>1158055.6000000001</v>
      </c>
      <c r="U457" s="86"/>
      <c r="V457" s="87"/>
      <c r="W457" s="86">
        <f t="shared" si="60"/>
        <v>1130623.0999999999</v>
      </c>
      <c r="X457" s="87">
        <f t="shared" si="61"/>
        <v>1158055.6000000001</v>
      </c>
      <c r="Y457" s="86">
        <f>Y415+Y15</f>
        <v>0</v>
      </c>
      <c r="Z457" s="86">
        <f>Z415+Z15</f>
        <v>0</v>
      </c>
      <c r="AA457" s="86">
        <f t="shared" si="62"/>
        <v>1130623.0999999999</v>
      </c>
      <c r="AB457" s="87">
        <f t="shared" si="63"/>
        <v>1158055.6000000001</v>
      </c>
    </row>
    <row r="458" spans="1:28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</row>
  </sheetData>
  <sheetProtection sort="0" autoFilter="0"/>
  <mergeCells count="30">
    <mergeCell ref="I11:J11"/>
    <mergeCell ref="I12:J12"/>
    <mergeCell ref="U12:V12"/>
    <mergeCell ref="W12:X12"/>
    <mergeCell ref="W11:X11"/>
    <mergeCell ref="Q12:R12"/>
    <mergeCell ref="S12:T12"/>
    <mergeCell ref="S11:T11"/>
    <mergeCell ref="A457:F457"/>
    <mergeCell ref="A12:A13"/>
    <mergeCell ref="B12:E13"/>
    <mergeCell ref="F12:F13"/>
    <mergeCell ref="G11:H11"/>
    <mergeCell ref="G12:H12"/>
    <mergeCell ref="A7:AB9"/>
    <mergeCell ref="Z4:AB4"/>
    <mergeCell ref="N1:P1"/>
    <mergeCell ref="K1:L1"/>
    <mergeCell ref="K12:L12"/>
    <mergeCell ref="M12:N12"/>
    <mergeCell ref="O12:P12"/>
    <mergeCell ref="K11:L11"/>
    <mergeCell ref="Y12:Z12"/>
    <mergeCell ref="AA12:AB12"/>
    <mergeCell ref="AA1:AB1"/>
    <mergeCell ref="F3:AB3"/>
    <mergeCell ref="F5:AB5"/>
    <mergeCell ref="AA2:AB2"/>
    <mergeCell ref="R4:T4"/>
    <mergeCell ref="AA11:AB11"/>
  </mergeCells>
  <pageMargins left="0.70866141732283472" right="0.59055118110236227" top="0.74803149606299213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Приложение№3</vt:lpstr>
      <vt:lpstr>Приложение №5</vt:lpstr>
      <vt:lpstr>Приложение№3!Заголовки_для_печати</vt:lpstr>
      <vt:lpstr>'Приложение №5'!Область_печати</vt:lpstr>
      <vt:lpstr>Приложение№3!Область_печати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2019-06-10T11:09:07Z</cp:lastPrinted>
  <dcterms:created xsi:type="dcterms:W3CDTF">2018-01-22T05:45:56Z</dcterms:created>
  <dcterms:modified xsi:type="dcterms:W3CDTF">2019-06-17T07:04:09Z</dcterms:modified>
</cp:coreProperties>
</file>