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72" i="1" l="1"/>
  <c r="C66" i="1"/>
  <c r="B66" i="1"/>
  <c r="E64" i="1"/>
  <c r="D64" i="1"/>
  <c r="C64" i="1"/>
  <c r="B64" i="1"/>
  <c r="F64" i="1" s="1"/>
  <c r="F63" i="1"/>
  <c r="E63" i="1"/>
  <c r="F62" i="1"/>
  <c r="F61" i="1"/>
  <c r="E61" i="1"/>
  <c r="F60" i="1"/>
  <c r="E60" i="1"/>
  <c r="F59" i="1"/>
  <c r="E59" i="1"/>
  <c r="F58" i="1"/>
  <c r="E58" i="1"/>
  <c r="F54" i="1"/>
  <c r="E54" i="1"/>
  <c r="F50" i="1"/>
  <c r="E50" i="1"/>
  <c r="F48" i="1"/>
  <c r="F45" i="1"/>
  <c r="E45" i="1"/>
  <c r="F42" i="1"/>
  <c r="E42" i="1"/>
  <c r="F39" i="1"/>
  <c r="E39" i="1"/>
  <c r="F38" i="1"/>
  <c r="E38" i="1"/>
  <c r="F37" i="1"/>
  <c r="F36" i="1"/>
  <c r="E36" i="1"/>
  <c r="F35" i="1"/>
  <c r="E35" i="1"/>
  <c r="F30" i="1"/>
  <c r="E30" i="1"/>
  <c r="F29" i="1"/>
  <c r="E29" i="1"/>
  <c r="F28" i="1"/>
  <c r="E28" i="1"/>
  <c r="F26" i="1"/>
  <c r="E26" i="1"/>
  <c r="F24" i="1"/>
  <c r="E24" i="1"/>
  <c r="F23" i="1"/>
  <c r="E23" i="1"/>
  <c r="D22" i="1"/>
  <c r="F22" i="1" s="1"/>
  <c r="C22" i="1"/>
  <c r="B22" i="1"/>
  <c r="F19" i="1"/>
  <c r="E19" i="1"/>
  <c r="E18" i="1"/>
  <c r="B18" i="1"/>
  <c r="F18" i="1" s="1"/>
  <c r="F17" i="1"/>
  <c r="E17" i="1"/>
  <c r="E16" i="1"/>
  <c r="B16" i="1"/>
  <c r="F16" i="1" s="1"/>
  <c r="F15" i="1"/>
  <c r="E15" i="1"/>
  <c r="F13" i="1"/>
  <c r="E13" i="1"/>
  <c r="B13" i="1"/>
  <c r="F12" i="1"/>
  <c r="E12" i="1"/>
  <c r="F11" i="1"/>
  <c r="E11" i="1"/>
  <c r="F10" i="1"/>
  <c r="E10" i="1"/>
  <c r="F9" i="1"/>
  <c r="E9" i="1"/>
  <c r="E8" i="1"/>
  <c r="B8" i="1"/>
  <c r="B7" i="1" s="1"/>
  <c r="B31" i="1" s="1"/>
  <c r="B65" i="1" s="1"/>
  <c r="D7" i="1"/>
  <c r="F7" i="1" s="1"/>
  <c r="C7" i="1"/>
  <c r="C31" i="1" s="1"/>
  <c r="C65" i="1" s="1"/>
  <c r="E22" i="1" l="1"/>
  <c r="D31" i="1"/>
  <c r="E7" i="1"/>
  <c r="F8" i="1"/>
  <c r="F31" i="1" l="1"/>
  <c r="E31" i="1"/>
  <c r="D65" i="1"/>
  <c r="F65" i="1" l="1"/>
  <c r="E65" i="1"/>
  <c r="D71" i="1"/>
  <c r="F71" i="1" l="1"/>
  <c r="E71" i="1"/>
  <c r="D66" i="1"/>
  <c r="F66" i="1" l="1"/>
  <c r="E66" i="1"/>
</calcChain>
</file>

<file path=xl/sharedStrings.xml><?xml version="1.0" encoding="utf-8"?>
<sst xmlns="http://schemas.openxmlformats.org/spreadsheetml/2006/main" count="72" uniqueCount="65">
  <si>
    <t xml:space="preserve">ИСПОЛНЕНИЕ  РАЙОННОГО  БЮДЖЕТА  </t>
  </si>
  <si>
    <t xml:space="preserve">        Д О Х О Д Ы                               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</si>
  <si>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</si>
  <si>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</si>
  <si>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</si>
  <si>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</si>
  <si>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</si>
  <si>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Государственная пошлина</t>
  </si>
  <si>
    <t>Задолженность и перерасчеты по отмененным налогам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</si>
  <si>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</si>
  <si>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</si>
  <si>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</si>
  <si>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</si>
  <si>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</si>
  <si>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</si>
  <si>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поступления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</si>
  <si>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</si>
  <si>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</si>
  <si>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</si>
  <si>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</si>
  <si>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</si>
  <si>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</si>
  <si>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</si>
  <si>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</si>
  <si>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</si>
  <si>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>В С Е Г О  Д О Х О Д О В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</si>
  <si>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</si>
  <si>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</si>
  <si>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</si>
  <si>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</si>
  <si>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</si>
  <si>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</si>
  <si>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</si>
  <si>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</si>
  <si>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</si>
  <si>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б) безвозмездные перечисления государственным  и муниципальным организациям</t>
  </si>
  <si>
    <t>Охрана окружающей среды</t>
  </si>
  <si>
    <t>увеличение стоим. основных средств</t>
  </si>
  <si>
    <t>Образование</t>
  </si>
  <si>
    <t>в том числе :</t>
  </si>
  <si>
    <t>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</si>
  <si>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</si>
  <si>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</si>
  <si>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</si>
  <si>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</si>
  <si>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</si>
  <si>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</si>
  <si>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</si>
  <si>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</si>
  <si>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ВСЕГО РАСХОДОВ</t>
  </si>
  <si>
    <t xml:space="preserve"> 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</si>
  <si>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</si>
  <si>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</si>
  <si>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</si>
  <si>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</si>
  <si>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 финансирования</t>
  </si>
  <si>
    <t>%  вып. к 2017 г</t>
  </si>
  <si>
    <t>План на 2018г.</t>
  </si>
  <si>
    <t>% вып. к плану      2018 г</t>
  </si>
  <si>
    <t xml:space="preserve"> - получение бюджетных кредитов </t>
  </si>
  <si>
    <t xml:space="preserve"> - погашение бюджетных кредитов </t>
  </si>
  <si>
    <t xml:space="preserve"> </t>
  </si>
  <si>
    <t xml:space="preserve">на  1 августа 2018 года </t>
  </si>
  <si>
    <t>Исполнено на 1.08.2017 г.</t>
  </si>
  <si>
    <t>Исполнено на 1.08.2018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</si>
</sst>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_р_._-;_-@_-"/>
  </numFmts>
  <fonts count="20"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b/>
      <i/>
      <sz val="12"/>
      <name val="Times New Roman CYR"/>
      <family val="1"/>
      <charset val="204"/>
    </font>
    <font>
      <b/>
      <sz val="11"/>
      <name val="Times New Roman CE"/>
      <charset val="204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/>
    <xf numFmtId="3" fontId="1" fillId="0" borderId="1" xfId="0" applyNumberFormat="1" applyFont="1" applyFill="1" applyBorder="1" applyAlignment="1" applyProtection="1"/>
    <xf numFmtId="3" fontId="1" fillId="0" borderId="1" xfId="0" applyNumberFormat="1" applyFont="1" applyFill="1" applyBorder="1"/>
    <xf numFmtId="1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/>
    <xf numFmtId="3" fontId="1" fillId="0" borderId="1" xfId="0" applyNumberFormat="1" applyFont="1" applyFill="1" applyBorder="1" applyAlignment="1" applyProtection="1">
      <alignment wrapText="1"/>
    </xf>
    <xf numFmtId="3" fontId="1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/>
    <xf numFmtId="0" fontId="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protection locked="0"/>
    </xf>
    <xf numFmtId="49" fontId="7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1" fillId="0" borderId="1" xfId="0" applyNumberFormat="1" applyFont="1" applyFill="1" applyBorder="1" applyAlignment="1" applyProtection="1">
      <alignment wrapText="1"/>
    </xf>
    <xf numFmtId="3" fontId="6" fillId="0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/>
    <xf numFmtId="3" fontId="11" fillId="0" borderId="1" xfId="0" applyNumberFormat="1" applyFont="1" applyFill="1" applyBorder="1"/>
    <xf numFmtId="0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/>
    <xf numFmtId="0" fontId="13" fillId="0" borderId="1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>
      <alignment wrapText="1"/>
    </xf>
    <xf numFmtId="0" fontId="1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14" fillId="0" borderId="1" xfId="0" applyNumberFormat="1" applyFont="1" applyFill="1" applyBorder="1" applyAlignment="1" applyProtection="1"/>
    <xf numFmtId="3" fontId="6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protection locked="0"/>
    </xf>
    <xf numFmtId="3" fontId="15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3" fontId="7" fillId="0" borderId="0" xfId="0" applyNumberFormat="1" applyFont="1" applyFill="1" applyBorder="1"/>
    <xf numFmtId="0" fontId="6" fillId="0" borderId="1" xfId="0" applyNumberFormat="1" applyFont="1" applyFill="1" applyBorder="1" applyAlignment="1" applyProtection="1">
      <alignment horizontal="center" wrapText="1"/>
    </xf>
    <xf numFmtId="1" fontId="7" fillId="0" borderId="0" xfId="0" applyNumberFormat="1" applyFont="1" applyFill="1" applyBorder="1"/>
    <xf numFmtId="1" fontId="1" fillId="0" borderId="0" xfId="0" applyNumberFormat="1" applyFont="1" applyFill="1" applyBorder="1"/>
    <xf numFmtId="164" fontId="7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/>
    <xf numFmtId="1" fontId="17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164" fontId="18" fillId="0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16" fillId="0" borderId="0" xfId="0" applyFont="1" applyFill="1"/>
    <xf numFmtId="3" fontId="8" fillId="0" borderId="1" xfId="0" applyNumberFormat="1" applyFont="1" applyFill="1" applyBorder="1"/>
    <xf numFmtId="3" fontId="2" fillId="0" borderId="1" xfId="0" applyNumberFormat="1" applyFont="1" applyFill="1" applyBorder="1" applyAlignment="1" applyProtection="1"/>
    <xf numFmtId="3" fontId="9" fillId="0" borderId="1" xfId="0" applyNumberFormat="1" applyFont="1" applyFill="1" applyBorder="1"/>
    <xf numFmtId="0" fontId="11" fillId="0" borderId="0" xfId="0" applyFont="1" applyFill="1"/>
    <xf numFmtId="3" fontId="11" fillId="0" borderId="0" xfId="0" applyNumberFormat="1" applyFont="1" applyFill="1"/>
    <xf numFmtId="3" fontId="0" fillId="0" borderId="0" xfId="0" applyNumberFormat="1" applyFill="1"/>
    <xf numFmtId="3" fontId="0" fillId="0" borderId="0" xfId="0" applyNumberFormat="1" applyFont="1" applyFill="1"/>
    <xf numFmtId="3" fontId="19" fillId="0" borderId="1" xfId="0" applyNumberFormat="1" applyFont="1" applyFill="1" applyBorder="1" applyAlignment="1" applyProtection="1"/>
    <xf numFmtId="3" fontId="13" fillId="0" borderId="1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protection locked="0"/>
    </xf>
    <xf numFmtId="3" fontId="12" fillId="2" borderId="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topLeftCell="A2" workbookViewId="0">
      <selection activeCell="A14" sqref="A14:XFD14"/>
    </sheetView>
  </sheetViews>
  <sheetFormatPr defaultRowHeight="15"/>
  <cols>
    <col min="1" max="1" width="43.28515625" style="60" customWidth="1"/>
    <col min="2" max="2" width="12.5703125" style="60" bestFit="1" customWidth="1"/>
    <col min="3" max="3" width="11.28515625" style="60" customWidth="1"/>
    <col min="4" max="4" width="11.140625" style="60" customWidth="1"/>
    <col min="5" max="5" width="11.42578125" style="60" customWidth="1"/>
    <col min="6" max="6" width="9.5703125" style="60" customWidth="1"/>
    <col min="7" max="7" width="10.42578125" style="60" customWidth="1"/>
  </cols>
  <sheetData>
    <row r="1" spans="1:9" s="56" customFormat="1" ht="6" customHeight="1">
      <c r="A1" s="60"/>
      <c r="B1" s="60"/>
      <c r="C1" s="60"/>
      <c r="D1" s="60"/>
      <c r="E1" s="60"/>
      <c r="F1" s="60"/>
      <c r="G1" s="60"/>
    </row>
    <row r="2" spans="1:9" s="56" customFormat="1" ht="15.75">
      <c r="A2" s="72" t="s">
        <v>0</v>
      </c>
      <c r="B2" s="72"/>
      <c r="C2" s="72"/>
      <c r="D2" s="72"/>
      <c r="E2" s="72"/>
      <c r="F2" s="72"/>
      <c r="G2" s="60"/>
    </row>
    <row r="3" spans="1:9" s="56" customFormat="1" ht="15.75">
      <c r="A3" s="73" t="s">
        <v>62</v>
      </c>
      <c r="B3" s="73"/>
      <c r="C3" s="73"/>
      <c r="D3" s="73"/>
      <c r="E3" s="73"/>
      <c r="F3" s="73"/>
      <c r="G3" s="60"/>
    </row>
    <row r="4" spans="1:9" s="56" customFormat="1" ht="15.75">
      <c r="A4" s="1"/>
      <c r="B4" s="1"/>
      <c r="C4" s="2"/>
      <c r="D4" s="2"/>
      <c r="E4" s="60"/>
      <c r="F4" s="61"/>
      <c r="G4" s="61"/>
    </row>
    <row r="5" spans="1:9" s="56" customFormat="1" ht="38.25" customHeight="1">
      <c r="A5" s="3"/>
      <c r="B5" s="4" t="s">
        <v>57</v>
      </c>
      <c r="C5" s="4" t="s">
        <v>63</v>
      </c>
      <c r="D5" s="4" t="s">
        <v>64</v>
      </c>
      <c r="E5" s="5" t="s">
        <v>56</v>
      </c>
      <c r="F5" s="5" t="s">
        <v>58</v>
      </c>
      <c r="G5" s="62"/>
    </row>
    <row r="6" spans="1:9" s="56" customFormat="1" ht="15.7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2"/>
    </row>
    <row r="7" spans="1:9" s="56" customFormat="1" ht="36.75" customHeight="1">
      <c r="A7" s="50" t="s">
        <v>1</v>
      </c>
      <c r="B7" s="7">
        <f>SUM(B8:B21)</f>
        <v>275025.8</v>
      </c>
      <c r="C7" s="7">
        <f>SUM(C8:C21)</f>
        <v>153902.47600000002</v>
      </c>
      <c r="D7" s="7">
        <f>SUM(D8:D21)</f>
        <v>173158.58570000003</v>
      </c>
      <c r="E7" s="8">
        <f t="shared" ref="E7:E13" si="0">D7/C7*100</f>
        <v>112.51189077685792</v>
      </c>
      <c r="F7" s="9">
        <f>D7/B7*100</f>
        <v>62.960851563744214</v>
      </c>
      <c r="G7" s="51"/>
      <c r="H7" s="57"/>
      <c r="I7" s="57"/>
    </row>
    <row r="8" spans="1:9" s="56" customFormat="1" ht="20.25" customHeight="1">
      <c r="A8" s="29" t="s">
        <v>2</v>
      </c>
      <c r="B8" s="10">
        <f>218979+4000</f>
        <v>222979</v>
      </c>
      <c r="C8" s="11">
        <v>123469.696</v>
      </c>
      <c r="D8" s="11">
        <v>129435.821</v>
      </c>
      <c r="E8" s="12">
        <f t="shared" si="0"/>
        <v>104.83205611845032</v>
      </c>
      <c r="F8" s="13">
        <f t="shared" ref="F8:F19" si="1">D8/B8*100</f>
        <v>58.04843550289489</v>
      </c>
      <c r="G8" s="51"/>
      <c r="H8" s="57"/>
    </row>
    <row r="9" spans="1:9" s="56" customFormat="1" ht="15.75">
      <c r="A9" s="29" t="s">
        <v>3</v>
      </c>
      <c r="B9" s="10">
        <v>15757.9</v>
      </c>
      <c r="C9" s="11">
        <v>8933.14</v>
      </c>
      <c r="D9" s="11">
        <v>9231.3420000000006</v>
      </c>
      <c r="E9" s="12">
        <f t="shared" si="0"/>
        <v>103.3381543331908</v>
      </c>
      <c r="F9" s="13">
        <f t="shared" si="1"/>
        <v>58.582311094752484</v>
      </c>
      <c r="G9" s="51"/>
      <c r="H9" s="57"/>
    </row>
    <row r="10" spans="1:9" s="56" customFormat="1" ht="30.6" customHeight="1">
      <c r="A10" s="27" t="s">
        <v>4</v>
      </c>
      <c r="B10" s="14">
        <v>180</v>
      </c>
      <c r="C10" s="15">
        <v>59.408999999999999</v>
      </c>
      <c r="D10" s="15">
        <v>127.35</v>
      </c>
      <c r="E10" s="12">
        <f t="shared" si="0"/>
        <v>214.36146038479018</v>
      </c>
      <c r="F10" s="13">
        <f t="shared" si="1"/>
        <v>70.75</v>
      </c>
      <c r="G10" s="51"/>
      <c r="H10" s="57"/>
    </row>
    <row r="11" spans="1:9" s="56" customFormat="1" ht="15.75">
      <c r="A11" s="27" t="s">
        <v>5</v>
      </c>
      <c r="B11" s="10">
        <v>6867.1</v>
      </c>
      <c r="C11" s="10">
        <v>4003.7669999999998</v>
      </c>
      <c r="D11" s="10">
        <v>3919.4769999999999</v>
      </c>
      <c r="E11" s="12">
        <f t="shared" si="0"/>
        <v>97.894732635540478</v>
      </c>
      <c r="F11" s="13">
        <f t="shared" si="1"/>
        <v>57.076160242314799</v>
      </c>
      <c r="G11" s="51"/>
      <c r="H11" s="57"/>
    </row>
    <row r="12" spans="1:9" s="56" customFormat="1" ht="15.75">
      <c r="A12" s="27" t="s">
        <v>6</v>
      </c>
      <c r="B12" s="10">
        <v>2326</v>
      </c>
      <c r="C12" s="10">
        <v>3887.8090000000002</v>
      </c>
      <c r="D12" s="10">
        <v>7754.085</v>
      </c>
      <c r="E12" s="12">
        <f t="shared" si="0"/>
        <v>199.44614048683974</v>
      </c>
      <c r="F12" s="13">
        <f t="shared" si="1"/>
        <v>333.36564918314701</v>
      </c>
      <c r="G12" s="51"/>
      <c r="H12" s="57"/>
    </row>
    <row r="13" spans="1:9" s="56" customFormat="1" ht="15.75">
      <c r="A13" s="29" t="s">
        <v>7</v>
      </c>
      <c r="B13" s="10">
        <f>35+30</f>
        <v>65</v>
      </c>
      <c r="C13" s="10">
        <v>3.15</v>
      </c>
      <c r="D13" s="10">
        <v>77.2</v>
      </c>
      <c r="E13" s="12">
        <f t="shared" si="0"/>
        <v>2450.7936507936511</v>
      </c>
      <c r="F13" s="13">
        <f t="shared" si="1"/>
        <v>118.76923076923079</v>
      </c>
      <c r="G13" s="51"/>
      <c r="H13" s="57"/>
    </row>
    <row r="14" spans="1:9" s="56" customFormat="1" ht="33.6" customHeight="1">
      <c r="A14" s="27" t="s">
        <v>8</v>
      </c>
      <c r="B14" s="14">
        <v>0</v>
      </c>
      <c r="C14" s="16">
        <v>0.33700000000000002</v>
      </c>
      <c r="D14" s="16">
        <v>3.7000000000000002E-3</v>
      </c>
      <c r="E14" s="12">
        <v>0</v>
      </c>
      <c r="F14" s="13">
        <v>0</v>
      </c>
      <c r="G14" s="51"/>
      <c r="H14" s="57"/>
    </row>
    <row r="15" spans="1:9" s="56" customFormat="1" ht="45" customHeight="1">
      <c r="A15" s="37" t="s">
        <v>9</v>
      </c>
      <c r="B15" s="14">
        <v>12856</v>
      </c>
      <c r="C15" s="16">
        <v>5970.3230000000003</v>
      </c>
      <c r="D15" s="10">
        <v>10089.806</v>
      </c>
      <c r="E15" s="12">
        <f>D15/C15*100</f>
        <v>168.99933219693474</v>
      </c>
      <c r="F15" s="13">
        <f t="shared" si="1"/>
        <v>78.483245177349104</v>
      </c>
      <c r="G15" s="52"/>
      <c r="H15" s="57"/>
    </row>
    <row r="16" spans="1:9" s="56" customFormat="1" ht="30" customHeight="1">
      <c r="A16" s="37" t="s">
        <v>10</v>
      </c>
      <c r="B16" s="14">
        <f>810+1640</f>
        <v>2450</v>
      </c>
      <c r="C16" s="63">
        <v>750.04600000000005</v>
      </c>
      <c r="D16" s="63">
        <v>3642.732</v>
      </c>
      <c r="E16" s="12">
        <f>D16/C16*100</f>
        <v>485.66781237417433</v>
      </c>
      <c r="F16" s="13">
        <f t="shared" si="1"/>
        <v>148.68293877551019</v>
      </c>
      <c r="G16" s="52"/>
      <c r="H16" s="57"/>
    </row>
    <row r="17" spans="1:9" s="56" customFormat="1" ht="29.25" customHeight="1">
      <c r="A17" s="37" t="s">
        <v>11</v>
      </c>
      <c r="B17" s="14">
        <v>8931</v>
      </c>
      <c r="C17" s="17">
        <v>5830.4129999999996</v>
      </c>
      <c r="D17" s="17">
        <v>7323.1180000000004</v>
      </c>
      <c r="E17" s="12">
        <f>D17/C17*100</f>
        <v>125.60204568698651</v>
      </c>
      <c r="F17" s="13">
        <f t="shared" si="1"/>
        <v>81.996618519762634</v>
      </c>
      <c r="G17" s="52"/>
      <c r="H17" s="57"/>
    </row>
    <row r="18" spans="1:9" s="56" customFormat="1" ht="31.5">
      <c r="A18" s="37" t="s">
        <v>12</v>
      </c>
      <c r="B18" s="14">
        <f>466+60.3+561.5</f>
        <v>1087.8</v>
      </c>
      <c r="C18" s="17">
        <v>14.57</v>
      </c>
      <c r="D18" s="17">
        <v>753.65800000000002</v>
      </c>
      <c r="E18" s="12">
        <f>D18/C18*100</f>
        <v>5172.6698695950581</v>
      </c>
      <c r="F18" s="13">
        <f t="shared" si="1"/>
        <v>69.282772568486862</v>
      </c>
      <c r="G18" s="52"/>
      <c r="H18" s="57"/>
    </row>
    <row r="19" spans="1:9" s="56" customFormat="1" ht="17.25" customHeight="1">
      <c r="A19" s="27" t="s">
        <v>13</v>
      </c>
      <c r="B19" s="64">
        <v>1526</v>
      </c>
      <c r="C19" s="10">
        <v>979.81600000000003</v>
      </c>
      <c r="D19" s="10">
        <v>800.10299999999995</v>
      </c>
      <c r="E19" s="12">
        <f>D19/C19*100</f>
        <v>81.658495064379423</v>
      </c>
      <c r="F19" s="13">
        <f t="shared" si="1"/>
        <v>52.431389252948875</v>
      </c>
      <c r="G19" s="52"/>
      <c r="H19" s="57"/>
    </row>
    <row r="20" spans="1:9" s="56" customFormat="1" ht="15.75">
      <c r="A20" s="29" t="s">
        <v>14</v>
      </c>
      <c r="B20" s="64">
        <v>0</v>
      </c>
      <c r="C20" s="65">
        <v>0</v>
      </c>
      <c r="D20" s="65">
        <v>0</v>
      </c>
      <c r="E20" s="12">
        <v>0</v>
      </c>
      <c r="F20" s="13">
        <v>0</v>
      </c>
      <c r="G20" s="52"/>
      <c r="H20" s="57"/>
    </row>
    <row r="21" spans="1:9" s="56" customFormat="1" ht="18" customHeight="1">
      <c r="A21" s="29" t="s">
        <v>15</v>
      </c>
      <c r="B21" s="64">
        <v>0</v>
      </c>
      <c r="C21" s="65">
        <v>0</v>
      </c>
      <c r="D21" s="65">
        <v>3.89</v>
      </c>
      <c r="E21" s="12">
        <v>0</v>
      </c>
      <c r="F21" s="13">
        <v>0</v>
      </c>
      <c r="G21" s="52"/>
      <c r="H21" s="57"/>
    </row>
    <row r="22" spans="1:9" s="56" customFormat="1" ht="17.25" customHeight="1">
      <c r="A22" s="18" t="s">
        <v>16</v>
      </c>
      <c r="B22" s="7">
        <f>SUM(B23:B30)</f>
        <v>919073</v>
      </c>
      <c r="C22" s="7">
        <f>SUM(C23:C30)</f>
        <v>331180.04499999998</v>
      </c>
      <c r="D22" s="7">
        <f>SUM(D23:D30)</f>
        <v>371266</v>
      </c>
      <c r="E22" s="8">
        <f t="shared" ref="E22:E31" si="2">D22/C22*100</f>
        <v>112.10397655450528</v>
      </c>
      <c r="F22" s="9">
        <f t="shared" ref="F22:F31" si="3">D22/B22*100</f>
        <v>40.395703061671924</v>
      </c>
      <c r="G22" s="51"/>
    </row>
    <row r="23" spans="1:9" s="56" customFormat="1" ht="15.75" customHeight="1">
      <c r="A23" s="19" t="s">
        <v>17</v>
      </c>
      <c r="B23" s="15">
        <v>417955</v>
      </c>
      <c r="C23" s="15">
        <v>219193.69699999999</v>
      </c>
      <c r="D23" s="15">
        <v>246172</v>
      </c>
      <c r="E23" s="12">
        <f t="shared" si="2"/>
        <v>112.30797389215074</v>
      </c>
      <c r="F23" s="20">
        <f t="shared" si="3"/>
        <v>58.899163785575006</v>
      </c>
      <c r="G23" s="51"/>
      <c r="I23" s="58"/>
    </row>
    <row r="24" spans="1:9" s="56" customFormat="1" ht="17.25" customHeight="1">
      <c r="A24" s="21" t="s">
        <v>18</v>
      </c>
      <c r="B24" s="17">
        <v>376376</v>
      </c>
      <c r="C24" s="10">
        <v>104899.47100000001</v>
      </c>
      <c r="D24" s="10">
        <v>97124</v>
      </c>
      <c r="E24" s="12">
        <f t="shared" si="2"/>
        <v>92.58769283974749</v>
      </c>
      <c r="F24" s="20">
        <f t="shared" si="3"/>
        <v>25.805046017811978</v>
      </c>
      <c r="G24" s="51"/>
      <c r="I24" s="53"/>
    </row>
    <row r="25" spans="1:9" s="56" customFormat="1" ht="15.75">
      <c r="A25" s="22" t="s">
        <v>19</v>
      </c>
      <c r="B25" s="16">
        <v>0</v>
      </c>
      <c r="C25" s="10">
        <v>0</v>
      </c>
      <c r="D25" s="10">
        <v>0</v>
      </c>
      <c r="E25" s="12">
        <v>0</v>
      </c>
      <c r="F25" s="20">
        <v>0</v>
      </c>
      <c r="G25" s="51"/>
      <c r="I25" s="53"/>
    </row>
    <row r="26" spans="1:9" s="56" customFormat="1" ht="20.45" customHeight="1">
      <c r="A26" s="23" t="s">
        <v>20</v>
      </c>
      <c r="B26" s="16">
        <v>121531</v>
      </c>
      <c r="C26" s="10">
        <v>563.20899999999995</v>
      </c>
      <c r="D26" s="10">
        <v>25404</v>
      </c>
      <c r="E26" s="12">
        <f>D26/C26*100</f>
        <v>4510.5813294886984</v>
      </c>
      <c r="F26" s="20">
        <f t="shared" si="3"/>
        <v>20.90330862084571</v>
      </c>
      <c r="G26" s="51"/>
      <c r="I26" s="59"/>
    </row>
    <row r="27" spans="1:9" s="56" customFormat="1" ht="15.75" hidden="1" customHeight="1">
      <c r="A27" s="24" t="s">
        <v>21</v>
      </c>
      <c r="B27" s="15"/>
      <c r="C27" s="10"/>
      <c r="D27" s="10"/>
      <c r="E27" s="12"/>
      <c r="F27" s="20"/>
      <c r="G27" s="51"/>
    </row>
    <row r="28" spans="1:9" s="56" customFormat="1" ht="18" customHeight="1">
      <c r="A28" s="25" t="s">
        <v>22</v>
      </c>
      <c r="B28" s="26">
        <v>3735</v>
      </c>
      <c r="C28" s="10">
        <v>7360</v>
      </c>
      <c r="D28" s="17">
        <v>3090</v>
      </c>
      <c r="E28" s="12">
        <f t="shared" si="2"/>
        <v>41.983695652173914</v>
      </c>
      <c r="F28" s="20">
        <f t="shared" si="3"/>
        <v>82.730923694779108</v>
      </c>
      <c r="G28" s="51"/>
    </row>
    <row r="29" spans="1:9" s="56" customFormat="1" ht="51" customHeight="1">
      <c r="A29" s="27" t="s">
        <v>23</v>
      </c>
      <c r="B29" s="11">
        <v>2883</v>
      </c>
      <c r="C29" s="10">
        <v>33.39</v>
      </c>
      <c r="D29" s="10">
        <v>2883</v>
      </c>
      <c r="E29" s="20">
        <f>D29/C29*100</f>
        <v>8634.3216531895778</v>
      </c>
      <c r="F29" s="20">
        <f t="shared" si="3"/>
        <v>100</v>
      </c>
      <c r="G29" s="51"/>
    </row>
    <row r="30" spans="1:9" s="56" customFormat="1" ht="31.5">
      <c r="A30" s="27" t="s">
        <v>24</v>
      </c>
      <c r="B30" s="11">
        <v>-3407</v>
      </c>
      <c r="C30" s="10">
        <v>-869.72199999999998</v>
      </c>
      <c r="D30" s="10">
        <v>-3407</v>
      </c>
      <c r="E30" s="20">
        <f t="shared" si="2"/>
        <v>391.73437029303619</v>
      </c>
      <c r="F30" s="20">
        <f t="shared" si="3"/>
        <v>100</v>
      </c>
      <c r="G30" s="51"/>
    </row>
    <row r="31" spans="1:9" s="56" customFormat="1" ht="15.75">
      <c r="A31" s="18" t="s">
        <v>25</v>
      </c>
      <c r="B31" s="28">
        <f>B7+B22</f>
        <v>1194098.8</v>
      </c>
      <c r="C31" s="28">
        <f>C7+C22</f>
        <v>485082.52100000001</v>
      </c>
      <c r="D31" s="28">
        <f>D7+D22</f>
        <v>544424.58570000005</v>
      </c>
      <c r="E31" s="9">
        <f t="shared" si="2"/>
        <v>112.23339578957949</v>
      </c>
      <c r="F31" s="9">
        <f t="shared" si="3"/>
        <v>45.592926288846449</v>
      </c>
      <c r="G31" s="51"/>
    </row>
    <row r="32" spans="1:9" s="56" customFormat="1" ht="13.5" customHeight="1">
      <c r="A32" s="29"/>
      <c r="B32" s="30"/>
      <c r="C32" s="30"/>
      <c r="D32" s="30"/>
      <c r="E32" s="31"/>
      <c r="F32" s="20"/>
      <c r="G32" s="51"/>
    </row>
    <row r="33" spans="1:7" s="56" customFormat="1" ht="15.75" hidden="1" customHeight="1">
      <c r="A33" s="29"/>
      <c r="B33" s="30"/>
      <c r="C33" s="74"/>
      <c r="D33" s="30"/>
      <c r="E33" s="31"/>
      <c r="F33" s="20"/>
      <c r="G33" s="51"/>
    </row>
    <row r="34" spans="1:7" s="56" customFormat="1" ht="15.75">
      <c r="A34" s="18" t="s">
        <v>26</v>
      </c>
      <c r="B34" s="29"/>
      <c r="C34" s="32"/>
      <c r="D34" s="32"/>
      <c r="E34" s="10"/>
      <c r="F34" s="26"/>
      <c r="G34" s="52"/>
    </row>
    <row r="35" spans="1:7" s="56" customFormat="1" ht="15.75">
      <c r="A35" s="29" t="s">
        <v>27</v>
      </c>
      <c r="B35" s="10">
        <v>78718</v>
      </c>
      <c r="C35" s="10">
        <v>37409.730000000003</v>
      </c>
      <c r="D35" s="10">
        <v>37566</v>
      </c>
      <c r="E35" s="10">
        <f>D35/C35*100</f>
        <v>100.41772554894139</v>
      </c>
      <c r="F35" s="26">
        <f t="shared" ref="F35:F45" si="4">D35/B35*100</f>
        <v>47.722249040880108</v>
      </c>
      <c r="G35" s="52"/>
    </row>
    <row r="36" spans="1:7" s="56" customFormat="1" ht="17.25" hidden="1" customHeight="1">
      <c r="A36" s="33" t="s">
        <v>28</v>
      </c>
      <c r="B36" s="70"/>
      <c r="C36" s="75"/>
      <c r="D36" s="70"/>
      <c r="E36" s="10" t="e">
        <f>D36/C36*100</f>
        <v>#DIV/0!</v>
      </c>
      <c r="F36" s="35" t="e">
        <f t="shared" si="4"/>
        <v>#DIV/0!</v>
      </c>
      <c r="G36" s="54"/>
    </row>
    <row r="37" spans="1:7" s="56" customFormat="1" ht="15.75" hidden="1" customHeight="1">
      <c r="A37" s="33" t="s">
        <v>29</v>
      </c>
      <c r="B37" s="34"/>
      <c r="C37" s="75"/>
      <c r="D37" s="34"/>
      <c r="E37" s="34"/>
      <c r="F37" s="35" t="e">
        <f t="shared" si="4"/>
        <v>#DIV/0!</v>
      </c>
      <c r="G37" s="54"/>
    </row>
    <row r="38" spans="1:7" s="56" customFormat="1" ht="15.75">
      <c r="A38" s="29" t="s">
        <v>30</v>
      </c>
      <c r="B38" s="10">
        <v>2234</v>
      </c>
      <c r="C38" s="10">
        <v>1436.7</v>
      </c>
      <c r="D38" s="10">
        <v>1277</v>
      </c>
      <c r="E38" s="10">
        <f>D38/C38*100</f>
        <v>88.884248625321916</v>
      </c>
      <c r="F38" s="26">
        <f t="shared" si="4"/>
        <v>57.162041181736797</v>
      </c>
      <c r="G38" s="54"/>
    </row>
    <row r="39" spans="1:7" s="56" customFormat="1" ht="31.5">
      <c r="A39" s="27" t="s">
        <v>31</v>
      </c>
      <c r="B39" s="14">
        <v>17919</v>
      </c>
      <c r="C39" s="10">
        <v>3974.9340000000002</v>
      </c>
      <c r="D39" s="10">
        <v>8595</v>
      </c>
      <c r="E39" s="10">
        <f>D39/C39*100</f>
        <v>216.23000532839035</v>
      </c>
      <c r="F39" s="26">
        <f t="shared" si="4"/>
        <v>47.965846308387746</v>
      </c>
      <c r="G39" s="51"/>
    </row>
    <row r="40" spans="1:7" s="56" customFormat="1" ht="21" hidden="1" customHeight="1">
      <c r="A40" s="33" t="s">
        <v>28</v>
      </c>
      <c r="B40" s="34"/>
      <c r="C40" s="34"/>
      <c r="D40" s="34"/>
      <c r="E40" s="34"/>
      <c r="F40" s="35"/>
      <c r="G40" s="54"/>
    </row>
    <row r="41" spans="1:7" s="56" customFormat="1" ht="15.75" hidden="1" customHeight="1">
      <c r="A41" s="33" t="s">
        <v>29</v>
      </c>
      <c r="B41" s="34"/>
      <c r="C41" s="34"/>
      <c r="D41" s="34"/>
      <c r="E41" s="34"/>
      <c r="F41" s="35"/>
      <c r="G41" s="54"/>
    </row>
    <row r="42" spans="1:7" s="56" customFormat="1" ht="15.75">
      <c r="A42" s="29" t="s">
        <v>32</v>
      </c>
      <c r="B42" s="10">
        <v>65755</v>
      </c>
      <c r="C42" s="10">
        <v>24857.024000000001</v>
      </c>
      <c r="D42" s="10">
        <v>20846</v>
      </c>
      <c r="E42" s="10">
        <f>D42/C42*100</f>
        <v>83.863619393858244</v>
      </c>
      <c r="F42" s="26">
        <f t="shared" si="4"/>
        <v>31.702532126834459</v>
      </c>
      <c r="G42" s="51"/>
    </row>
    <row r="43" spans="1:7" s="56" customFormat="1" ht="21" hidden="1" customHeight="1">
      <c r="A43" s="33" t="s">
        <v>28</v>
      </c>
      <c r="B43" s="34"/>
      <c r="C43" s="34"/>
      <c r="D43" s="34"/>
      <c r="E43" s="34"/>
      <c r="F43" s="35"/>
      <c r="G43" s="54"/>
    </row>
    <row r="44" spans="1:7" s="56" customFormat="1" ht="45" hidden="1" customHeight="1">
      <c r="A44" s="36" t="s">
        <v>33</v>
      </c>
      <c r="B44" s="34"/>
      <c r="C44" s="34"/>
      <c r="D44" s="34"/>
      <c r="E44" s="34"/>
      <c r="F44" s="35"/>
      <c r="G44" s="54"/>
    </row>
    <row r="45" spans="1:7" s="56" customFormat="1" ht="15.75">
      <c r="A45" s="29" t="s">
        <v>34</v>
      </c>
      <c r="B45" s="11">
        <v>172675</v>
      </c>
      <c r="C45" s="10">
        <v>8372.5679999999993</v>
      </c>
      <c r="D45" s="10">
        <v>8556</v>
      </c>
      <c r="E45" s="10">
        <f>D45/C45*100</f>
        <v>102.19086903802992</v>
      </c>
      <c r="F45" s="26">
        <f t="shared" si="4"/>
        <v>4.9549732155783985</v>
      </c>
      <c r="G45" s="51"/>
    </row>
    <row r="46" spans="1:7" s="56" customFormat="1" ht="15" hidden="1" customHeight="1">
      <c r="A46" s="33" t="s">
        <v>28</v>
      </c>
      <c r="B46" s="34"/>
      <c r="C46" s="34"/>
      <c r="D46" s="34"/>
      <c r="E46" s="34"/>
      <c r="F46" s="35"/>
      <c r="G46" s="54"/>
    </row>
    <row r="47" spans="1:7" s="56" customFormat="1" ht="44.25" hidden="1" customHeight="1">
      <c r="A47" s="36" t="s">
        <v>35</v>
      </c>
      <c r="B47" s="71"/>
      <c r="C47" s="34"/>
      <c r="D47" s="34"/>
      <c r="E47" s="34"/>
      <c r="F47" s="35"/>
      <c r="G47" s="54"/>
    </row>
    <row r="48" spans="1:7" s="56" customFormat="1" ht="24.75" hidden="1" customHeight="1">
      <c r="A48" s="37" t="s">
        <v>36</v>
      </c>
      <c r="B48" s="37"/>
      <c r="C48" s="10"/>
      <c r="D48" s="10"/>
      <c r="E48" s="34">
        <v>0</v>
      </c>
      <c r="F48" s="35" t="e">
        <f>D48/B48*100</f>
        <v>#DIV/0!</v>
      </c>
      <c r="G48" s="51"/>
    </row>
    <row r="49" spans="1:7" s="56" customFormat="1" ht="0.75" hidden="1" customHeight="1">
      <c r="A49" s="33" t="s">
        <v>37</v>
      </c>
      <c r="B49" s="36"/>
      <c r="C49" s="34"/>
      <c r="D49" s="34"/>
      <c r="E49" s="34">
        <v>0</v>
      </c>
      <c r="F49" s="35">
        <v>0</v>
      </c>
      <c r="G49" s="54"/>
    </row>
    <row r="50" spans="1:7" s="56" customFormat="1" ht="15.75">
      <c r="A50" s="29" t="s">
        <v>38</v>
      </c>
      <c r="B50" s="10">
        <v>703918</v>
      </c>
      <c r="C50" s="10">
        <v>349171.03899999999</v>
      </c>
      <c r="D50" s="10">
        <v>396891</v>
      </c>
      <c r="E50" s="10">
        <f>D50/C50*100</f>
        <v>113.66664346982111</v>
      </c>
      <c r="F50" s="26">
        <f>D50/B50*100</f>
        <v>56.383129853193125</v>
      </c>
      <c r="G50" s="51"/>
    </row>
    <row r="51" spans="1:7" s="56" customFormat="1" ht="15.75" hidden="1" customHeight="1">
      <c r="A51" s="33" t="s">
        <v>39</v>
      </c>
      <c r="B51" s="32"/>
      <c r="C51" s="10"/>
      <c r="D51" s="10"/>
      <c r="E51" s="10"/>
      <c r="F51" s="26"/>
      <c r="G51" s="54"/>
    </row>
    <row r="52" spans="1:7" s="56" customFormat="1" ht="17.25" hidden="1" customHeight="1">
      <c r="A52" s="33" t="s">
        <v>40</v>
      </c>
      <c r="B52" s="34"/>
      <c r="C52" s="34"/>
      <c r="D52" s="34"/>
      <c r="E52" s="34"/>
      <c r="F52" s="35"/>
      <c r="G52" s="55"/>
    </row>
    <row r="53" spans="1:7" s="56" customFormat="1" ht="15.75" hidden="1" customHeight="1">
      <c r="A53" s="33" t="s">
        <v>29</v>
      </c>
      <c r="B53" s="34"/>
      <c r="C53" s="34"/>
      <c r="D53" s="34"/>
      <c r="E53" s="34"/>
      <c r="F53" s="35"/>
      <c r="G53" s="55"/>
    </row>
    <row r="54" spans="1:7" s="56" customFormat="1" ht="15.75">
      <c r="A54" s="27" t="s">
        <v>41</v>
      </c>
      <c r="B54" s="14">
        <v>117310</v>
      </c>
      <c r="C54" s="10">
        <v>47165.337</v>
      </c>
      <c r="D54" s="10">
        <v>65649</v>
      </c>
      <c r="E54" s="10">
        <f>D54/C54*100</f>
        <v>139.18908286396851</v>
      </c>
      <c r="F54" s="26">
        <f>D54/B54*100</f>
        <v>55.96198107578212</v>
      </c>
      <c r="G54" s="52"/>
    </row>
    <row r="55" spans="1:7" s="56" customFormat="1" ht="20.25" hidden="1" customHeight="1">
      <c r="A55" s="38" t="s">
        <v>42</v>
      </c>
      <c r="B55" s="35"/>
      <c r="C55" s="34"/>
      <c r="D55" s="34"/>
      <c r="E55" s="34"/>
      <c r="F55" s="35"/>
      <c r="G55" s="54"/>
    </row>
    <row r="56" spans="1:7" s="56" customFormat="1" ht="15" hidden="1" customHeight="1">
      <c r="A56" s="33" t="s">
        <v>29</v>
      </c>
      <c r="B56" s="34"/>
      <c r="C56" s="34">
        <v>0</v>
      </c>
      <c r="D56" s="34"/>
      <c r="E56" s="34">
        <v>0</v>
      </c>
      <c r="F56" s="35">
        <v>0</v>
      </c>
      <c r="G56" s="54"/>
    </row>
    <row r="57" spans="1:7" s="56" customFormat="1" ht="19.5" hidden="1" customHeight="1">
      <c r="A57" s="29" t="s">
        <v>43</v>
      </c>
      <c r="B57" s="10"/>
      <c r="C57" s="10"/>
      <c r="D57" s="10"/>
      <c r="E57" s="10">
        <v>0</v>
      </c>
      <c r="F57" s="26">
        <v>0</v>
      </c>
      <c r="G57" s="52"/>
    </row>
    <row r="58" spans="1:7" s="56" customFormat="1" ht="23.25" hidden="1" customHeight="1">
      <c r="A58" s="38" t="s">
        <v>44</v>
      </c>
      <c r="B58" s="35"/>
      <c r="C58" s="34"/>
      <c r="D58" s="34"/>
      <c r="E58" s="34" t="e">
        <f>D58/C58*100</f>
        <v>#DIV/0!</v>
      </c>
      <c r="F58" s="35" t="e">
        <f t="shared" ref="F58:F66" si="5">D58/B58*100</f>
        <v>#DIV/0!</v>
      </c>
      <c r="G58" s="54"/>
    </row>
    <row r="59" spans="1:7" s="56" customFormat="1" ht="24.75" hidden="1" customHeight="1">
      <c r="A59" s="33" t="s">
        <v>29</v>
      </c>
      <c r="B59" s="34"/>
      <c r="C59" s="34"/>
      <c r="D59" s="34"/>
      <c r="E59" s="34" t="e">
        <f>D59/C59*100</f>
        <v>#DIV/0!</v>
      </c>
      <c r="F59" s="35" t="e">
        <f t="shared" si="5"/>
        <v>#DIV/0!</v>
      </c>
      <c r="G59" s="54"/>
    </row>
    <row r="60" spans="1:7" s="56" customFormat="1" ht="15.75">
      <c r="A60" s="25" t="s">
        <v>45</v>
      </c>
      <c r="B60" s="26">
        <v>53809</v>
      </c>
      <c r="C60" s="10">
        <v>24171.923999999999</v>
      </c>
      <c r="D60" s="10">
        <v>21802</v>
      </c>
      <c r="E60" s="10">
        <f>D60/C60*100</f>
        <v>90.195550838236954</v>
      </c>
      <c r="F60" s="26">
        <f t="shared" si="5"/>
        <v>40.517385567470129</v>
      </c>
      <c r="G60" s="52"/>
    </row>
    <row r="61" spans="1:7" s="56" customFormat="1" ht="15.75">
      <c r="A61" s="25" t="s">
        <v>46</v>
      </c>
      <c r="B61" s="26">
        <v>4330</v>
      </c>
      <c r="C61" s="10">
        <v>2671.7249999999999</v>
      </c>
      <c r="D61" s="10">
        <v>530</v>
      </c>
      <c r="E61" s="10">
        <f>D61/C61*100</f>
        <v>19.837370986909207</v>
      </c>
      <c r="F61" s="26">
        <f t="shared" si="5"/>
        <v>12.240184757505773</v>
      </c>
      <c r="G61" s="52"/>
    </row>
    <row r="62" spans="1:7" s="56" customFormat="1" ht="15.75">
      <c r="A62" s="25" t="s">
        <v>47</v>
      </c>
      <c r="B62" s="26">
        <v>750</v>
      </c>
      <c r="C62" s="10">
        <v>0</v>
      </c>
      <c r="D62" s="10">
        <v>0</v>
      </c>
      <c r="E62" s="10">
        <v>0</v>
      </c>
      <c r="F62" s="26">
        <f t="shared" si="5"/>
        <v>0</v>
      </c>
      <c r="G62" s="52"/>
    </row>
    <row r="63" spans="1:7" s="56" customFormat="1" ht="15.75">
      <c r="A63" s="25" t="s">
        <v>48</v>
      </c>
      <c r="B63" s="26">
        <v>48735</v>
      </c>
      <c r="C63" s="10">
        <v>28989.046999999999</v>
      </c>
      <c r="D63" s="10">
        <v>31177</v>
      </c>
      <c r="E63" s="10">
        <f>D63/C63*100</f>
        <v>107.5475161360082</v>
      </c>
      <c r="F63" s="26">
        <f t="shared" si="5"/>
        <v>63.972504360315995</v>
      </c>
      <c r="G63" s="52"/>
    </row>
    <row r="64" spans="1:7" s="56" customFormat="1" ht="15.75">
      <c r="A64" s="39" t="s">
        <v>49</v>
      </c>
      <c r="B64" s="40">
        <f>B35+B38+B39+B42+B45+B50+B54+B60+B61+B62+B63</f>
        <v>1266153</v>
      </c>
      <c r="C64" s="40">
        <f>C35+C38+C39+C42+C45+C50+C54+C60+C61+C62+C63</f>
        <v>528220.02799999993</v>
      </c>
      <c r="D64" s="40">
        <f>D35+D38+D39+D42+D45+D50+D54+D60+D61+D62+D63</f>
        <v>592889</v>
      </c>
      <c r="E64" s="7">
        <f>D64/C64*100</f>
        <v>112.24280954375325</v>
      </c>
      <c r="F64" s="41">
        <f t="shared" si="5"/>
        <v>46.82601549733721</v>
      </c>
      <c r="G64" s="52"/>
    </row>
    <row r="65" spans="1:7" s="56" customFormat="1" ht="31.5">
      <c r="A65" s="42" t="s">
        <v>50</v>
      </c>
      <c r="B65" s="11">
        <f>SUM(B31-B64)</f>
        <v>-72054.199999999953</v>
      </c>
      <c r="C65" s="11">
        <f>SUM(C31-C64)</f>
        <v>-43137.506999999925</v>
      </c>
      <c r="D65" s="11">
        <f>SUM(D31-D64)</f>
        <v>-48464.414299999946</v>
      </c>
      <c r="E65" s="10">
        <f>D65/C65*100</f>
        <v>112.34866748326469</v>
      </c>
      <c r="F65" s="11">
        <f t="shared" si="5"/>
        <v>67.261053901091088</v>
      </c>
      <c r="G65" s="52"/>
    </row>
    <row r="66" spans="1:7" s="56" customFormat="1" ht="18.75" customHeight="1">
      <c r="A66" s="43" t="s">
        <v>51</v>
      </c>
      <c r="B66" s="10">
        <f>SUM(B67:B72)</f>
        <v>72054</v>
      </c>
      <c r="C66" s="10">
        <f>SUM(C67:C72)</f>
        <v>43137.5</v>
      </c>
      <c r="D66" s="10">
        <f>SUM(D67:D72)</f>
        <v>48464.414299999946</v>
      </c>
      <c r="E66" s="10">
        <f>D66/C66*100</f>
        <v>112.34868571428558</v>
      </c>
      <c r="F66" s="26">
        <f t="shared" si="5"/>
        <v>67.261240597329703</v>
      </c>
      <c r="G66" s="52"/>
    </row>
    <row r="67" spans="1:7" s="56" customFormat="1" ht="27.75" customHeight="1">
      <c r="A67" s="44" t="s">
        <v>52</v>
      </c>
      <c r="B67" s="45">
        <v>25000</v>
      </c>
      <c r="C67" s="46">
        <v>0</v>
      </c>
      <c r="D67" s="46">
        <v>0</v>
      </c>
      <c r="E67" s="34">
        <v>0</v>
      </c>
      <c r="F67" s="35">
        <v>0</v>
      </c>
      <c r="G67" s="52"/>
    </row>
    <row r="68" spans="1:7" s="56" customFormat="1" ht="28.5" customHeight="1">
      <c r="A68" s="44" t="s">
        <v>53</v>
      </c>
      <c r="B68" s="45">
        <v>0</v>
      </c>
      <c r="C68" s="47">
        <v>0</v>
      </c>
      <c r="D68" s="47">
        <v>0</v>
      </c>
      <c r="E68" s="34">
        <v>0</v>
      </c>
      <c r="F68" s="35">
        <v>0</v>
      </c>
      <c r="G68" s="52"/>
    </row>
    <row r="69" spans="1:7" s="56" customFormat="1" ht="17.25" customHeight="1">
      <c r="A69" s="44" t="s">
        <v>59</v>
      </c>
      <c r="B69" s="45">
        <v>33407</v>
      </c>
      <c r="C69" s="34">
        <v>0</v>
      </c>
      <c r="D69" s="47">
        <v>22000</v>
      </c>
      <c r="E69" s="34">
        <v>0</v>
      </c>
      <c r="F69" s="35">
        <v>0</v>
      </c>
      <c r="G69" s="52"/>
    </row>
    <row r="70" spans="1:7" s="56" customFormat="1" ht="30" customHeight="1">
      <c r="A70" s="44" t="s">
        <v>60</v>
      </c>
      <c r="B70" s="45">
        <v>-33407</v>
      </c>
      <c r="C70" s="47">
        <v>0</v>
      </c>
      <c r="D70" s="47">
        <v>0</v>
      </c>
      <c r="E70" s="34">
        <v>0</v>
      </c>
      <c r="F70" s="35">
        <v>0</v>
      </c>
      <c r="G70" s="52"/>
    </row>
    <row r="71" spans="1:7" s="56" customFormat="1" ht="13.5" customHeight="1">
      <c r="A71" s="48" t="s">
        <v>54</v>
      </c>
      <c r="B71" s="35">
        <v>47054</v>
      </c>
      <c r="C71" s="34">
        <v>18170.400000000001</v>
      </c>
      <c r="D71" s="34">
        <f>-D65-D69-D72</f>
        <v>4188.4142999999458</v>
      </c>
      <c r="E71" s="34">
        <f>D71/C71*100</f>
        <v>23.050754523840673</v>
      </c>
      <c r="F71" s="35">
        <f>D71/B71*100</f>
        <v>8.9012927700088103</v>
      </c>
      <c r="G71" s="52"/>
    </row>
    <row r="72" spans="1:7" s="56" customFormat="1" ht="22.5" customHeight="1">
      <c r="A72" s="48" t="s">
        <v>55</v>
      </c>
      <c r="B72" s="45"/>
      <c r="C72" s="47">
        <v>24967.1</v>
      </c>
      <c r="D72" s="47">
        <v>22276</v>
      </c>
      <c r="E72" s="34">
        <f>D72/C72*100</f>
        <v>89.221415382643571</v>
      </c>
      <c r="F72" s="35">
        <v>0</v>
      </c>
      <c r="G72" s="52"/>
    </row>
    <row r="73" spans="1:7" s="56" customFormat="1" ht="15.75">
      <c r="A73" s="66"/>
      <c r="B73" s="66"/>
      <c r="C73" s="69" t="s">
        <v>61</v>
      </c>
      <c r="D73" s="67"/>
      <c r="E73" s="67"/>
      <c r="F73" s="49"/>
      <c r="G73" s="66"/>
    </row>
    <row r="74" spans="1:7" s="56" customFormat="1" ht="15.75">
      <c r="A74" s="60"/>
      <c r="B74" s="49"/>
      <c r="C74" s="60"/>
      <c r="D74" s="68"/>
      <c r="E74" s="60"/>
      <c r="F74" s="60"/>
      <c r="G74" s="60"/>
    </row>
    <row r="75" spans="1:7" s="56" customFormat="1">
      <c r="A75" s="68"/>
      <c r="B75" s="68"/>
      <c r="C75" s="60"/>
      <c r="D75" s="60"/>
      <c r="E75" s="60"/>
      <c r="F75" s="60"/>
      <c r="G75" s="60"/>
    </row>
    <row r="76" spans="1:7">
      <c r="A76" s="68"/>
      <c r="B76" s="68"/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2018-08-13T14:27:47Z</dcterms:modified>
</cp:coreProperties>
</file>